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9040" windowHeight="15840"/>
  </bookViews>
  <sheets>
    <sheet name="ВОР" sheetId="2" r:id="rId1"/>
    <sheet name="Материалы" sheetId="1" r:id="rId2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" i="1" l="1"/>
  <c r="B4" i="1" s="1"/>
  <c r="D6" i="2" s="1"/>
  <c r="C5" i="1"/>
  <c r="D7" i="2" s="1"/>
  <c r="M6" i="1"/>
  <c r="I6" i="1"/>
  <c r="I5" i="1"/>
  <c r="I4" i="1"/>
  <c r="L5" i="1"/>
  <c r="L6" i="1"/>
  <c r="L4" i="1"/>
  <c r="B5" i="1"/>
  <c r="E6" i="1"/>
  <c r="D8" i="2" s="1"/>
  <c r="E5" i="1"/>
  <c r="E4" i="1"/>
</calcChain>
</file>

<file path=xl/sharedStrings.xml><?xml version="1.0" encoding="utf-8"?>
<sst xmlns="http://schemas.openxmlformats.org/spreadsheetml/2006/main" count="33" uniqueCount="31">
  <si>
    <t>Вес 1м(м2), кг</t>
  </si>
  <si>
    <t>Примечания</t>
  </si>
  <si>
    <t xml:space="preserve"> Материалы:</t>
  </si>
  <si>
    <t>№ п/п</t>
  </si>
  <si>
    <t>Наименование работы</t>
  </si>
  <si>
    <t>Ед. изм</t>
  </si>
  <si>
    <t>Объем</t>
  </si>
  <si>
    <t>Примечение</t>
  </si>
  <si>
    <t>1.1.</t>
  </si>
  <si>
    <t>1.2.</t>
  </si>
  <si>
    <t>Объект: НСО Школа на ул. Сотникова</t>
  </si>
  <si>
    <t>Устройство свай</t>
  </si>
  <si>
    <t>м3</t>
  </si>
  <si>
    <t>Объём, м3</t>
  </si>
  <si>
    <t>Вес итого, тн</t>
  </si>
  <si>
    <t>Деталь Г1 (арматура 12 А500С) L= 475, вес детали 0,42 кг</t>
  </si>
  <si>
    <t>Кол-во, шт</t>
  </si>
  <si>
    <t>Наименование</t>
  </si>
  <si>
    <t>Гнутая арматура</t>
  </si>
  <si>
    <t>Погружение одиночных составных железобетонных свай длиной: до 20 м в грунты группы 1 — м3</t>
  </si>
  <si>
    <t>Свая С150.35-С (сталь - 111,5 кг)
Бетон В25 F150 W6 
Верхняя свая- С70.35-ВС.2, Нижняя свая С80.35-НС.2</t>
  </si>
  <si>
    <t>Свая С160.35-С  (сталь - 116,1 кг)
Бетон В25 F150 W6
Верхняя свая - С 80.35-ВС.2, Нижняя свая С 80.35-НС.2</t>
  </si>
  <si>
    <t>Вырубка бетона из арматурного каркаса свай</t>
  </si>
  <si>
    <t>Сваи сечением 350 х 350мм</t>
  </si>
  <si>
    <t>шт</t>
  </si>
  <si>
    <t xml:space="preserve">Свая С150.35-С (Верхняя свая- С70.35-ВС.2, Нижняя свая С80.35-НС.2)
Бетон В25 F150 W6;
Свая С160.35-С (Верхняя свая- С80.35-ВС.2, Нижняя свая С80.35-НС.2)
Бетон В25 F150 W6 </t>
  </si>
  <si>
    <t>1.3.</t>
  </si>
  <si>
    <t xml:space="preserve">Установка арматурных стыковых накладок </t>
  </si>
  <si>
    <t>На сварке, Деталь Г1 (арматура 12 А500С) L= 475, вес детали 0,42 кг</t>
  </si>
  <si>
    <t>тн</t>
  </si>
  <si>
    <t>Ведомость объемов работ №1 от 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</si>
</sst>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u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u/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i/>
      <u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EB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7">
    <xf numFmtId="0" fontId="0" fillId="0" borderId="0" xfId="0"/>
    <xf numFmtId="0" fontId="4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left" vertical="center" wrapText="1"/>
    </xf>
    <xf numFmtId="164" fontId="6" fillId="4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horizontal="center"/>
    </xf>
    <xf numFmtId="2" fontId="2" fillId="5" borderId="2" xfId="0" applyNumberFormat="1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164" fontId="2" fillId="5" borderId="2" xfId="0" applyNumberFormat="1" applyFont="1" applyFill="1" applyBorder="1" applyAlignment="1">
      <alignment horizontal="center" vertical="center" wrapText="1"/>
    </xf>
    <xf numFmtId="0" fontId="0" fillId="6" borderId="2" xfId="0" applyFill="1" applyBorder="1" applyAlignment="1">
      <alignment horizontal="center"/>
    </xf>
    <xf numFmtId="0" fontId="6" fillId="6" borderId="2" xfId="0" applyFont="1" applyFill="1" applyBorder="1" applyAlignment="1">
      <alignment horizontal="center" vertical="center" wrapText="1"/>
    </xf>
    <xf numFmtId="1" fontId="8" fillId="6" borderId="2" xfId="0" applyNumberFormat="1" applyFont="1" applyFill="1" applyBorder="1" applyAlignment="1">
      <alignment horizontal="center" vertical="center" wrapText="1"/>
    </xf>
    <xf numFmtId="164" fontId="2" fillId="6" borderId="2" xfId="0" applyNumberFormat="1" applyFont="1" applyFill="1" applyBorder="1" applyAlignment="1">
      <alignment horizontal="center"/>
    </xf>
    <xf numFmtId="2" fontId="8" fillId="6" borderId="2" xfId="0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0" fillId="0" borderId="6" xfId="0" applyBorder="1"/>
    <xf numFmtId="0" fontId="0" fillId="0" borderId="0" xfId="0" applyFill="1" applyBorder="1"/>
    <xf numFmtId="0" fontId="5" fillId="3" borderId="2" xfId="0" applyFont="1" applyFill="1" applyBorder="1" applyAlignment="1">
      <alignment horizontal="center"/>
    </xf>
    <xf numFmtId="0" fontId="7" fillId="3" borderId="2" xfId="1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/>
    </xf>
    <xf numFmtId="0" fontId="4" fillId="3" borderId="3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4" fillId="3" borderId="5" xfId="1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center"/>
    </xf>
  </cellXfs>
  <cellStyles count="2"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tabSelected="1" workbookViewId="0">
      <selection activeCell="B6" sqref="B6"/>
    </sheetView>
  </sheetViews>
  <sheetFormatPr defaultRowHeight="15" x14ac:dyDescent="0.25"/>
  <cols>
    <col min="1" max="1" width="23.28515625" customWidth="1"/>
    <col min="2" max="2" width="61.5703125" customWidth="1"/>
    <col min="3" max="3" width="23" customWidth="1"/>
    <col min="4" max="4" width="29.28515625" customWidth="1"/>
    <col min="5" max="5" width="66.42578125" customWidth="1"/>
  </cols>
  <sheetData>
    <row r="1" spans="1:5" x14ac:dyDescent="0.25">
      <c r="A1" s="6"/>
      <c r="B1" s="7"/>
      <c r="C1" s="8"/>
      <c r="D1" s="7"/>
      <c r="E1" s="9"/>
    </row>
    <row r="2" spans="1:5" ht="15.75" x14ac:dyDescent="0.25">
      <c r="A2" s="29" t="s">
        <v>30</v>
      </c>
      <c r="B2" s="29"/>
      <c r="C2" s="29"/>
      <c r="D2" s="29"/>
      <c r="E2" s="29"/>
    </row>
    <row r="3" spans="1:5" ht="15.75" x14ac:dyDescent="0.25">
      <c r="A3" s="29" t="s">
        <v>10</v>
      </c>
      <c r="B3" s="29"/>
      <c r="C3" s="29"/>
      <c r="D3" s="29"/>
      <c r="E3" s="29"/>
    </row>
    <row r="4" spans="1:5" ht="15.75" x14ac:dyDescent="0.25">
      <c r="A4" s="10" t="s">
        <v>3</v>
      </c>
      <c r="B4" s="11" t="s">
        <v>4</v>
      </c>
      <c r="C4" s="10" t="s">
        <v>5</v>
      </c>
      <c r="D4" s="12" t="s">
        <v>6</v>
      </c>
      <c r="E4" s="10" t="s">
        <v>7</v>
      </c>
    </row>
    <row r="5" spans="1:5" ht="22.5" customHeight="1" x14ac:dyDescent="0.25">
      <c r="A5" s="30" t="s">
        <v>11</v>
      </c>
      <c r="B5" s="30"/>
      <c r="C5" s="30"/>
      <c r="D5" s="30"/>
      <c r="E5" s="30"/>
    </row>
    <row r="6" spans="1:5" ht="106.5" customHeight="1" x14ac:dyDescent="0.25">
      <c r="A6" s="22" t="s">
        <v>8</v>
      </c>
      <c r="B6" s="13" t="s">
        <v>19</v>
      </c>
      <c r="C6" s="14" t="s">
        <v>12</v>
      </c>
      <c r="D6" s="25">
        <f>Материалы!B4+Материалы!B5</f>
        <v>1229.52</v>
      </c>
      <c r="E6" s="13" t="s">
        <v>25</v>
      </c>
    </row>
    <row r="7" spans="1:5" ht="48.75" customHeight="1" x14ac:dyDescent="0.25">
      <c r="A7" s="22" t="s">
        <v>9</v>
      </c>
      <c r="B7" s="13" t="s">
        <v>22</v>
      </c>
      <c r="C7" s="14" t="s">
        <v>24</v>
      </c>
      <c r="D7" s="23">
        <f>Материалы!C4+Материалы!C5</f>
        <v>636</v>
      </c>
      <c r="E7" s="13" t="s">
        <v>23</v>
      </c>
    </row>
    <row r="8" spans="1:5" ht="30" customHeight="1" x14ac:dyDescent="0.25">
      <c r="A8" s="21" t="s">
        <v>26</v>
      </c>
      <c r="B8" s="16" t="s">
        <v>27</v>
      </c>
      <c r="C8" s="17" t="s">
        <v>29</v>
      </c>
      <c r="D8" s="24">
        <f>Материалы!E6</f>
        <v>1.0684800000000001</v>
      </c>
      <c r="E8" s="16" t="s">
        <v>28</v>
      </c>
    </row>
  </sheetData>
  <mergeCells count="3">
    <mergeCell ref="A2:E2"/>
    <mergeCell ref="A3:E3"/>
    <mergeCell ref="A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"/>
  <sheetViews>
    <sheetView workbookViewId="0">
      <selection activeCell="D7" sqref="D7"/>
    </sheetView>
  </sheetViews>
  <sheetFormatPr defaultRowHeight="15" x14ac:dyDescent="0.25"/>
  <cols>
    <col min="1" max="1" width="41" customWidth="1"/>
    <col min="2" max="2" width="20.5703125" customWidth="1"/>
    <col min="3" max="3" width="18.85546875" customWidth="1"/>
    <col min="4" max="4" width="21.7109375" customWidth="1"/>
    <col min="5" max="5" width="35" customWidth="1"/>
    <col min="6" max="6" width="56.42578125" customWidth="1"/>
    <col min="10" max="10" width="6.42578125" customWidth="1"/>
    <col min="11" max="11" width="13.28515625" customWidth="1"/>
  </cols>
  <sheetData>
    <row r="1" spans="1:13" x14ac:dyDescent="0.25">
      <c r="A1" s="31" t="s">
        <v>11</v>
      </c>
      <c r="B1" s="31"/>
      <c r="C1" s="31"/>
      <c r="D1" s="31"/>
      <c r="E1" s="31"/>
      <c r="F1" s="31"/>
    </row>
    <row r="2" spans="1:13" x14ac:dyDescent="0.25">
      <c r="A2" s="1" t="s">
        <v>17</v>
      </c>
      <c r="B2" s="1" t="s">
        <v>13</v>
      </c>
      <c r="C2" s="1" t="s">
        <v>16</v>
      </c>
      <c r="D2" s="1" t="s">
        <v>0</v>
      </c>
      <c r="E2" s="2" t="s">
        <v>14</v>
      </c>
      <c r="F2" s="3" t="s">
        <v>1</v>
      </c>
      <c r="H2" s="36">
        <v>150</v>
      </c>
      <c r="I2" s="36"/>
      <c r="K2" s="36">
        <v>160</v>
      </c>
      <c r="L2" s="36"/>
    </row>
    <row r="3" spans="1:13" x14ac:dyDescent="0.25">
      <c r="A3" s="32" t="s">
        <v>2</v>
      </c>
      <c r="B3" s="33"/>
      <c r="C3" s="33"/>
      <c r="D3" s="33"/>
      <c r="E3" s="33"/>
      <c r="F3" s="34"/>
      <c r="H3" s="16">
        <v>1</v>
      </c>
      <c r="I3" s="16">
        <v>2</v>
      </c>
      <c r="K3" s="16">
        <v>1</v>
      </c>
      <c r="L3" s="16">
        <v>21</v>
      </c>
    </row>
    <row r="4" spans="1:13" ht="45" x14ac:dyDescent="0.25">
      <c r="A4" s="35" t="s">
        <v>11</v>
      </c>
      <c r="B4" s="5">
        <f>1.84*C4</f>
        <v>261.28000000000003</v>
      </c>
      <c r="C4" s="18">
        <f>I6</f>
        <v>142</v>
      </c>
      <c r="D4" s="5">
        <v>4600</v>
      </c>
      <c r="E4" s="20">
        <f t="shared" ref="E4:E5" si="0">(D4*C4)/1000</f>
        <v>653.20000000000005</v>
      </c>
      <c r="F4" s="4" t="s">
        <v>20</v>
      </c>
      <c r="H4" s="27">
        <v>3</v>
      </c>
      <c r="I4" s="27">
        <f>40*H4</f>
        <v>120</v>
      </c>
      <c r="K4" s="27">
        <v>3</v>
      </c>
      <c r="L4" s="27">
        <f>115*K4</f>
        <v>345</v>
      </c>
    </row>
    <row r="5" spans="1:13" ht="45" x14ac:dyDescent="0.25">
      <c r="A5" s="35"/>
      <c r="B5" s="5">
        <f>1.96*C5</f>
        <v>968.24</v>
      </c>
      <c r="C5" s="18">
        <f>L6</f>
        <v>494</v>
      </c>
      <c r="D5" s="5">
        <v>4900</v>
      </c>
      <c r="E5" s="20">
        <f t="shared" si="0"/>
        <v>2420.6</v>
      </c>
      <c r="F5" s="15" t="s">
        <v>21</v>
      </c>
      <c r="H5" s="16">
        <v>4</v>
      </c>
      <c r="I5" s="16">
        <f>5*H5</f>
        <v>20</v>
      </c>
      <c r="J5" s="16"/>
      <c r="K5" s="16">
        <v>4</v>
      </c>
      <c r="L5" s="16">
        <f>32*K5</f>
        <v>128</v>
      </c>
    </row>
    <row r="6" spans="1:13" ht="26.25" customHeight="1" x14ac:dyDescent="0.25">
      <c r="A6" s="16" t="s">
        <v>18</v>
      </c>
      <c r="B6" s="16"/>
      <c r="C6" s="19">
        <v>2544</v>
      </c>
      <c r="D6" s="17">
        <v>0.42</v>
      </c>
      <c r="E6" s="19">
        <f>(C6*D6)/1000</f>
        <v>1.0684800000000001</v>
      </c>
      <c r="F6" s="16" t="s">
        <v>15</v>
      </c>
      <c r="H6" s="26"/>
      <c r="I6" s="26">
        <f>SUM(I3:I5)</f>
        <v>142</v>
      </c>
      <c r="J6" s="26"/>
      <c r="K6" s="26"/>
      <c r="L6" s="26">
        <f>SUM(L3:L5)</f>
        <v>494</v>
      </c>
      <c r="M6">
        <f>I6+L6</f>
        <v>636</v>
      </c>
    </row>
    <row r="7" spans="1:13" x14ac:dyDescent="0.25">
      <c r="H7" s="28"/>
      <c r="I7" s="28"/>
      <c r="J7" s="28"/>
      <c r="K7" s="28"/>
      <c r="L7" s="28"/>
    </row>
    <row r="8" spans="1:13" x14ac:dyDescent="0.25">
      <c r="H8" s="28"/>
      <c r="I8" s="28"/>
      <c r="J8" s="28"/>
      <c r="K8" s="28"/>
      <c r="L8" s="28"/>
    </row>
    <row r="9" spans="1:13" x14ac:dyDescent="0.25">
      <c r="H9" s="28"/>
      <c r="I9" s="28"/>
      <c r="J9" s="28"/>
      <c r="K9" s="28"/>
      <c r="L9" s="28"/>
    </row>
  </sheetData>
  <mergeCells count="5">
    <mergeCell ref="A1:F1"/>
    <mergeCell ref="A3:F3"/>
    <mergeCell ref="A4:A5"/>
    <mergeCell ref="K2:L2"/>
    <mergeCell ref="H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ВОР</vt:lpstr>
      <vt:lpstr>Материалы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Нестерова Александра Евгеньевна</dc:creator>
  <cp:lastModifiedBy>Хамраева Наталья Александровна</cp:lastModifiedBy>
  <dcterms:created xsi:type="dcterms:W3CDTF">2015-06-05T18:19:34Z</dcterms:created>
  <dcterms:modified xsi:type="dcterms:W3CDTF">2025-10-10T06:50:29Z</dcterms:modified>
</cp:coreProperties>
</file>