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28920" yWindow="-120" windowWidth="29040" windowHeight="15720" activeTab="1"/>
  </bookViews>
  <sheets>
    <sheet name="Ведомость полов" sheetId="5" r:id="rId1"/>
    <sheet name="ж.д.7" sheetId="6" r:id="rId2"/>
  </sheets>
  <definedNames>
    <definedName name="_xlnm.Print_Area" localSheetId="0">'Ведомость полов'!$B$1:$F$17</definedName>
  </definedNames>
  <calcPr calcId="152511"/>
</workbook>
</file>

<file path=xl/calcChain.xml><?xml version="1.0" encoding="utf-8"?>
<calcChain xmlns="http://schemas.openxmlformats.org/spreadsheetml/2006/main">
  <c r="E43" i="6" l="1"/>
  <c r="E22" i="6"/>
  <c r="E39" i="6"/>
  <c r="E38" i="6"/>
  <c r="E17" i="6"/>
  <c r="E16" i="6"/>
  <c r="E21" i="6"/>
  <c r="E20" i="6"/>
  <c r="E19" i="6"/>
  <c r="E14" i="6"/>
  <c r="E36" i="6"/>
  <c r="E35" i="6"/>
  <c r="E13" i="6"/>
  <c r="E27" i="6"/>
  <c r="E7" i="6"/>
  <c r="E31" i="6"/>
  <c r="E9" i="6"/>
  <c r="E30" i="6"/>
  <c r="E6" i="5" l="1"/>
  <c r="E17" i="5" s="1"/>
  <c r="E12" i="5"/>
  <c r="E9" i="5"/>
</calcChain>
</file>

<file path=xl/sharedStrings.xml><?xml version="1.0" encoding="utf-8"?>
<sst xmlns="http://schemas.openxmlformats.org/spreadsheetml/2006/main" count="144" uniqueCount="70">
  <si>
    <t>Приложение №1</t>
  </si>
  <si>
    <t>Примечания</t>
  </si>
  <si>
    <t>t=45 мм</t>
  </si>
  <si>
    <t>t=55 мм</t>
  </si>
  <si>
    <t>t=40 мм</t>
  </si>
  <si>
    <t>№ п/п</t>
  </si>
  <si>
    <t>полиэтиленовая пленка</t>
  </si>
  <si>
    <t>пенополистирол ППС25</t>
  </si>
  <si>
    <t>t=25 мм</t>
  </si>
  <si>
    <t>t=0,2 мм</t>
  </si>
  <si>
    <t>звукоизоляционный материал "Изодом"</t>
  </si>
  <si>
    <t>t=10 мм</t>
  </si>
  <si>
    <r>
      <t>Площадь S, м</t>
    </r>
    <r>
      <rPr>
        <vertAlign val="superscript"/>
        <sz val="12"/>
        <rFont val="Times New Roman"/>
        <family val="1"/>
        <charset val="204"/>
      </rPr>
      <t>2</t>
    </r>
  </si>
  <si>
    <t>Элементы пола и толщина пола</t>
  </si>
  <si>
    <t>t=100 мм</t>
  </si>
  <si>
    <r>
      <rPr>
        <b/>
        <sz val="12"/>
        <rFont val="Times New Roman"/>
        <family val="1"/>
        <charset val="204"/>
      </rPr>
      <t>полы внутренних лоджий на 6 этаже.</t>
    </r>
    <r>
      <rPr>
        <sz val="12"/>
        <rFont val="Times New Roman"/>
        <family val="1"/>
        <charset val="204"/>
      </rPr>
      <t xml:space="preserve">
Лоджии.
</t>
    </r>
    <r>
      <rPr>
        <i/>
        <sz val="12"/>
        <rFont val="Times New Roman"/>
        <family val="1"/>
        <charset val="204"/>
      </rPr>
      <t>(Экспликация см. л.21 - тип пола 14)</t>
    </r>
  </si>
  <si>
    <t>Общая площадь:</t>
  </si>
  <si>
    <r>
      <rPr>
        <b/>
        <sz val="12"/>
        <rFont val="Times New Roman"/>
        <family val="1"/>
        <charset val="204"/>
      </rPr>
      <t>Цементно-песчаная стяжка М150</t>
    </r>
    <r>
      <rPr>
        <sz val="12"/>
        <rFont val="Times New Roman"/>
        <family val="1"/>
        <charset val="204"/>
      </rPr>
      <t xml:space="preserve">
с армированием сеткой Ø5 мм 
Bp1-100/100 (ГОСТ 8478-81)</t>
    </r>
  </si>
  <si>
    <r>
      <rPr>
        <b/>
        <sz val="12"/>
        <rFont val="Times New Roman"/>
        <family val="1"/>
        <charset val="204"/>
      </rPr>
      <t>Цементно-песчаная стяжка М200</t>
    </r>
    <r>
      <rPr>
        <sz val="12"/>
        <rFont val="Times New Roman"/>
        <family val="1"/>
        <charset val="204"/>
      </rPr>
      <t xml:space="preserve">
с армированием сеткой Ø5 мм 
Bp1-100/100 (ГОСТ 8478-81)</t>
    </r>
  </si>
  <si>
    <t>Фиброармированная стяжка М200</t>
  </si>
  <si>
    <r>
      <rPr>
        <b/>
        <sz val="12"/>
        <rFont val="Times New Roman"/>
        <family val="1"/>
        <charset val="204"/>
      </rPr>
      <t>полы 1 этажа</t>
    </r>
    <r>
      <rPr>
        <sz val="12"/>
        <rFont val="Times New Roman"/>
        <family val="1"/>
        <charset val="204"/>
      </rPr>
      <t xml:space="preserve">. 
Вестибюль, колясочная, консьерж, внеквартирный коридор 1 и 2, С/у (консьержа)
</t>
    </r>
    <r>
      <rPr>
        <i/>
        <sz val="12"/>
        <rFont val="Times New Roman"/>
        <family val="1"/>
        <charset val="204"/>
      </rPr>
      <t>(Экспликация см. л.21 - тип пола 4,5)</t>
    </r>
  </si>
  <si>
    <r>
      <rPr>
        <b/>
        <sz val="12"/>
        <rFont val="Times New Roman"/>
        <family val="1"/>
        <charset val="204"/>
      </rPr>
      <t xml:space="preserve">полы 1 этажа. 
</t>
    </r>
    <r>
      <rPr>
        <sz val="12"/>
        <rFont val="Times New Roman"/>
        <family val="1"/>
        <charset val="204"/>
      </rPr>
      <t xml:space="preserve">Тамбур 1, тамбур 3 - теплое помещение
</t>
    </r>
    <r>
      <rPr>
        <i/>
        <sz val="12"/>
        <rFont val="Times New Roman"/>
        <family val="1"/>
        <charset val="204"/>
      </rPr>
      <t>(Экспликация см. л.21 - тип пола 2)</t>
    </r>
  </si>
  <si>
    <r>
      <rPr>
        <b/>
        <sz val="12"/>
        <rFont val="Times New Roman"/>
        <family val="1"/>
        <charset val="204"/>
      </rPr>
      <t>полы 1 этажа.</t>
    </r>
    <r>
      <rPr>
        <sz val="12"/>
        <rFont val="Times New Roman"/>
        <family val="1"/>
        <charset val="204"/>
      </rPr>
      <t xml:space="preserve"> 
Тамбур 2 - теплое помещение
</t>
    </r>
    <r>
      <rPr>
        <i/>
        <sz val="12"/>
        <rFont val="Times New Roman"/>
        <family val="1"/>
        <charset val="204"/>
      </rPr>
      <t>(Экспликация см. л.21 - тип пола 3)</t>
    </r>
  </si>
  <si>
    <t>ЖИЛОЙ ДОМ №4. Стяжки пола
РД 6904-АР л.21 (изм.3, от 04.10.2024)</t>
  </si>
  <si>
    <r>
      <rPr>
        <b/>
        <sz val="12"/>
        <rFont val="Times New Roman"/>
        <family val="1"/>
        <charset val="204"/>
      </rPr>
      <t xml:space="preserve">полы 1 этажа. </t>
    </r>
    <r>
      <rPr>
        <b/>
        <u/>
        <sz val="12"/>
        <rFont val="Times New Roman"/>
        <family val="1"/>
        <charset val="204"/>
      </rPr>
      <t xml:space="preserve">
</t>
    </r>
    <r>
      <rPr>
        <sz val="12"/>
        <rFont val="Times New Roman"/>
        <family val="1"/>
        <charset val="204"/>
      </rPr>
      <t xml:space="preserve">Гостинные, прихожие, кухни-ниши, С/у (в квартирах)
</t>
    </r>
    <r>
      <rPr>
        <i/>
        <sz val="12"/>
        <rFont val="Times New Roman"/>
        <family val="1"/>
        <charset val="204"/>
      </rPr>
      <t>(Экспликация см. л.21 - тип пола 6,7)</t>
    </r>
  </si>
  <si>
    <r>
      <rPr>
        <b/>
        <sz val="12"/>
        <rFont val="Times New Roman"/>
        <family val="1"/>
        <charset val="204"/>
      </rPr>
      <t>полы 2-6 этаж.</t>
    </r>
    <r>
      <rPr>
        <b/>
        <u/>
        <sz val="12"/>
        <rFont val="Times New Roman"/>
        <family val="1"/>
        <charset val="204"/>
      </rPr>
      <t xml:space="preserve"> 
</t>
    </r>
    <r>
      <rPr>
        <sz val="12"/>
        <rFont val="Times New Roman"/>
        <family val="1"/>
        <charset val="204"/>
      </rPr>
      <t xml:space="preserve">Гостинные, прихожие, кухни-ниши, С/у (в квартирах)
</t>
    </r>
    <r>
      <rPr>
        <i/>
        <sz val="12"/>
        <rFont val="Times New Roman"/>
        <family val="1"/>
        <charset val="204"/>
      </rPr>
      <t>(Экспликация см. л.21 - тип пола 9,10)</t>
    </r>
  </si>
  <si>
    <t>утеплитель из пенополизоцианурата</t>
  </si>
  <si>
    <t>ЖИЛОЙ ДОМ №7 со встроенно-пристроенной подземной автостоянкой. БС 1,2 Стяжки пола
РД 6907-АР л.32 (изм.2, от 06.05.2025г.)</t>
  </si>
  <si>
    <t>t = 65мм</t>
  </si>
  <si>
    <r>
      <rPr>
        <b/>
        <sz val="12"/>
        <rFont val="Times New Roman"/>
        <family val="1"/>
        <charset val="204"/>
      </rPr>
      <t xml:space="preserve">Полы 1 этажа. 
</t>
    </r>
    <r>
      <rPr>
        <sz val="12"/>
        <rFont val="Times New Roman"/>
        <family val="1"/>
        <charset val="204"/>
      </rPr>
      <t xml:space="preserve">Санузлы
</t>
    </r>
    <r>
      <rPr>
        <i/>
        <sz val="12"/>
        <rFont val="Times New Roman"/>
        <family val="1"/>
        <charset val="204"/>
      </rPr>
      <t>(Экспликация см. л.32 - тип пола 4)</t>
    </r>
  </si>
  <si>
    <t>Полиэтиленовая пленка</t>
  </si>
  <si>
    <t>t = 0,2мм</t>
  </si>
  <si>
    <t>Пенополистирол ППС 25</t>
  </si>
  <si>
    <t>t = 40 мм</t>
  </si>
  <si>
    <t>t = 130 мм</t>
  </si>
  <si>
    <t xml:space="preserve">Цементно-песчаная стяжка М200 армированная сеткой Ø5 мм 
Bp1-100/100 (ГОСТ 8478-81) </t>
  </si>
  <si>
    <t xml:space="preserve">Цементно-песчаная стяжка М150 армированная сеткой Ø5 мм 
Bp1-100/100 (ГОСТ 8478-81) </t>
  </si>
  <si>
    <t>t = 55мм</t>
  </si>
  <si>
    <r>
      <rPr>
        <b/>
        <sz val="12"/>
        <rFont val="Times New Roman"/>
        <family val="1"/>
        <charset val="204"/>
      </rPr>
      <t xml:space="preserve">Полы 1 этажа. </t>
    </r>
    <r>
      <rPr>
        <sz val="12"/>
        <rFont val="Times New Roman"/>
        <family val="1"/>
        <charset val="204"/>
      </rPr>
      <t xml:space="preserve">
Спальни, гостиные, кухни, кухни-ниши, прихожие, кладовые
</t>
    </r>
    <r>
      <rPr>
        <i/>
        <sz val="12"/>
        <rFont val="Times New Roman"/>
        <family val="1"/>
        <charset val="204"/>
      </rPr>
      <t>(Экспликация см. л.32 - тип пола 10)</t>
    </r>
  </si>
  <si>
    <t>t = 45 мм</t>
  </si>
  <si>
    <t>t = 25 мм</t>
  </si>
  <si>
    <t>t = 55 мм</t>
  </si>
  <si>
    <t>t = 13-25 мм</t>
  </si>
  <si>
    <t>t = 13 мм</t>
  </si>
  <si>
    <t>Виброшумоизоляционный материал "Пенотерм"</t>
  </si>
  <si>
    <t>t = 10 мм</t>
  </si>
  <si>
    <r>
      <rPr>
        <b/>
        <sz val="12"/>
        <rFont val="Times New Roman"/>
        <family val="1"/>
        <charset val="204"/>
      </rPr>
      <t xml:space="preserve">Полы 2-10 этаж.. 
</t>
    </r>
    <r>
      <rPr>
        <sz val="12"/>
        <rFont val="Times New Roman"/>
        <family val="1"/>
        <charset val="204"/>
      </rPr>
      <t xml:space="preserve">Санузлы, спальни, гостиные, кухни, кухни-ниши, прихожие, кладовые
</t>
    </r>
    <r>
      <rPr>
        <i/>
        <sz val="12"/>
        <rFont val="Times New Roman"/>
        <family val="1"/>
        <charset val="204"/>
      </rPr>
      <t>(Экспликация см. л.32 - тип пола 16,17)</t>
    </r>
  </si>
  <si>
    <t>Самовыравнивающаяся стяжка</t>
  </si>
  <si>
    <t>t = 20 мм</t>
  </si>
  <si>
    <t>t = 35 мм</t>
  </si>
  <si>
    <t>ЖИЛОЙ ДОМ №7 со встроенно-пристроенной подземной автостоянкой. БС 3 Стяжки пола
РД 6907-АР л.32 (изм.2, от 06.05.2025г.)</t>
  </si>
  <si>
    <r>
      <rPr>
        <b/>
        <sz val="12"/>
        <rFont val="Times New Roman"/>
        <family val="1"/>
        <charset val="204"/>
      </rPr>
      <t xml:space="preserve">Полы 1 этажа. 
</t>
    </r>
    <r>
      <rPr>
        <sz val="12"/>
        <rFont val="Times New Roman"/>
        <family val="1"/>
        <charset val="204"/>
      </rPr>
      <t xml:space="preserve">Тамбур 2 (1102, 1134) , вестибюль на отм. -0,910 (1103, 1135)
</t>
    </r>
    <r>
      <rPr>
        <i/>
        <sz val="12"/>
        <rFont val="Times New Roman"/>
        <family val="1"/>
        <charset val="204"/>
      </rPr>
      <t>(Экспликация см. л.32 - тип пола 9)</t>
    </r>
  </si>
  <si>
    <r>
      <rPr>
        <b/>
        <sz val="12"/>
        <rFont val="Times New Roman"/>
        <family val="1"/>
        <charset val="204"/>
      </rPr>
      <t xml:space="preserve">Полы 1 этажа. 
</t>
    </r>
    <r>
      <rPr>
        <sz val="12"/>
        <rFont val="Times New Roman"/>
        <family val="1"/>
        <charset val="204"/>
      </rPr>
      <t xml:space="preserve">Тамбур 2 (1166), вестибюль на отм. -0,910 (1167)
</t>
    </r>
    <r>
      <rPr>
        <i/>
        <sz val="12"/>
        <rFont val="Times New Roman"/>
        <family val="1"/>
        <charset val="204"/>
      </rPr>
      <t>(Экспликация см. л.32 - тип пола 9)</t>
    </r>
  </si>
  <si>
    <r>
      <rPr>
        <b/>
        <sz val="12"/>
        <rFont val="Times New Roman"/>
        <family val="1"/>
        <charset val="204"/>
      </rPr>
      <t xml:space="preserve">Полы 1 этажа. 
</t>
    </r>
    <r>
      <rPr>
        <sz val="12"/>
        <rFont val="Times New Roman"/>
        <family val="1"/>
        <charset val="204"/>
      </rPr>
      <t xml:space="preserve">Тамбур 1 (1165)
</t>
    </r>
    <r>
      <rPr>
        <i/>
        <sz val="12"/>
        <rFont val="Times New Roman"/>
        <family val="1"/>
        <charset val="204"/>
      </rPr>
      <t>(Экспликация см. л.32 - тип пола 11)</t>
    </r>
  </si>
  <si>
    <r>
      <rPr>
        <b/>
        <sz val="12"/>
        <rFont val="Times New Roman"/>
        <family val="1"/>
        <charset val="204"/>
      </rPr>
      <t xml:space="preserve">Полы 1 этажа. 
</t>
    </r>
    <r>
      <rPr>
        <sz val="12"/>
        <rFont val="Times New Roman"/>
        <family val="1"/>
        <charset val="204"/>
      </rPr>
      <t xml:space="preserve">Тамбур 1 (1101, 1133)
</t>
    </r>
    <r>
      <rPr>
        <i/>
        <sz val="12"/>
        <rFont val="Times New Roman"/>
        <family val="1"/>
        <charset val="204"/>
      </rPr>
      <t>(Экспликация см. л.32 - тип пола 11)</t>
    </r>
  </si>
  <si>
    <r>
      <rPr>
        <b/>
        <sz val="12"/>
        <rFont val="Times New Roman"/>
        <family val="1"/>
        <charset val="204"/>
      </rPr>
      <t xml:space="preserve">Полы 1 этажа. 
</t>
    </r>
    <r>
      <rPr>
        <sz val="12"/>
        <rFont val="Times New Roman"/>
        <family val="1"/>
        <charset val="204"/>
      </rPr>
      <t xml:space="preserve">Вестибюль на отм. -0,040 (1167), 
</t>
    </r>
    <r>
      <rPr>
        <i/>
        <sz val="12"/>
        <rFont val="Times New Roman"/>
        <family val="1"/>
        <charset val="204"/>
      </rPr>
      <t>(Экспликация см. л.32 - тип пола 12)</t>
    </r>
  </si>
  <si>
    <r>
      <rPr>
        <b/>
        <sz val="12"/>
        <rFont val="Times New Roman"/>
        <family val="1"/>
        <charset val="204"/>
      </rPr>
      <t xml:space="preserve">Полы 1 этажа. 
</t>
    </r>
    <r>
      <rPr>
        <sz val="12"/>
        <rFont val="Times New Roman"/>
        <family val="1"/>
        <charset val="204"/>
      </rPr>
      <t xml:space="preserve">Уборная на отм. -0,910 (1104, 1136)
</t>
    </r>
    <r>
      <rPr>
        <i/>
        <sz val="12"/>
        <rFont val="Times New Roman"/>
        <family val="1"/>
        <charset val="204"/>
      </rPr>
      <t>(Экспликация см. л.32 - тип пола 13)</t>
    </r>
  </si>
  <si>
    <r>
      <rPr>
        <b/>
        <sz val="12"/>
        <rFont val="Times New Roman"/>
        <family val="1"/>
        <charset val="204"/>
      </rPr>
      <t xml:space="preserve">Полы 1 этажа. 
</t>
    </r>
    <r>
      <rPr>
        <sz val="12"/>
        <rFont val="Times New Roman"/>
        <family val="1"/>
        <charset val="204"/>
      </rPr>
      <t xml:space="preserve">Уборная на отм. -0,910 (1168)
</t>
    </r>
    <r>
      <rPr>
        <i/>
        <sz val="12"/>
        <rFont val="Times New Roman"/>
        <family val="1"/>
        <charset val="204"/>
      </rPr>
      <t>(Экспликация см. л.32 - тип пола 13)</t>
    </r>
  </si>
  <si>
    <r>
      <rPr>
        <b/>
        <sz val="12"/>
        <rFont val="Times New Roman"/>
        <family val="1"/>
        <charset val="204"/>
      </rPr>
      <t xml:space="preserve">Полы 1 этажа. 
</t>
    </r>
    <r>
      <rPr>
        <sz val="12"/>
        <rFont val="Times New Roman"/>
        <family val="1"/>
        <charset val="204"/>
      </rPr>
      <t xml:space="preserve">Пандус в вестибюле на отм. -0,066 (1103, 1135)
</t>
    </r>
    <r>
      <rPr>
        <i/>
        <sz val="12"/>
        <rFont val="Times New Roman"/>
        <family val="1"/>
        <charset val="204"/>
      </rPr>
      <t>(Экспликация см. л.32 - тип пола 14)</t>
    </r>
  </si>
  <si>
    <r>
      <rPr>
        <b/>
        <sz val="12"/>
        <rFont val="Times New Roman"/>
        <family val="1"/>
        <charset val="204"/>
      </rPr>
      <t xml:space="preserve">Полы 1 этажа. 
</t>
    </r>
    <r>
      <rPr>
        <sz val="12"/>
        <rFont val="Times New Roman"/>
        <family val="1"/>
        <charset val="204"/>
      </rPr>
      <t xml:space="preserve">Пандус в вестибюле на отм. -0,066 (1167)
</t>
    </r>
    <r>
      <rPr>
        <i/>
        <sz val="12"/>
        <rFont val="Times New Roman"/>
        <family val="1"/>
        <charset val="204"/>
      </rPr>
      <t>(Экспликация см. л.32 - тип пола 14)</t>
    </r>
  </si>
  <si>
    <r>
      <rPr>
        <b/>
        <sz val="12"/>
        <rFont val="Times New Roman"/>
        <family val="1"/>
        <charset val="204"/>
      </rPr>
      <t xml:space="preserve">Полы 1 этажа. 
</t>
    </r>
    <r>
      <rPr>
        <sz val="12"/>
        <rFont val="Times New Roman"/>
        <family val="1"/>
        <charset val="204"/>
      </rPr>
      <t xml:space="preserve">Тамбур 1 (1101, 1133)
</t>
    </r>
    <r>
      <rPr>
        <i/>
        <sz val="12"/>
        <rFont val="Times New Roman"/>
        <family val="1"/>
        <charset val="204"/>
      </rPr>
      <t>(Экспликация см. л.32 - тип пола 20)</t>
    </r>
  </si>
  <si>
    <r>
      <rPr>
        <b/>
        <sz val="12"/>
        <rFont val="Times New Roman"/>
        <family val="1"/>
        <charset val="204"/>
      </rPr>
      <t xml:space="preserve">Полы подвала. 
</t>
    </r>
    <r>
      <rPr>
        <sz val="12"/>
        <rFont val="Times New Roman"/>
        <family val="1"/>
        <charset val="204"/>
      </rPr>
      <t xml:space="preserve">Лестничная клетка(0079)
</t>
    </r>
    <r>
      <rPr>
        <i/>
        <sz val="12"/>
        <rFont val="Times New Roman"/>
        <family val="1"/>
        <charset val="204"/>
      </rPr>
      <t>(Экспликация см. л.32 - тип пола 5)</t>
    </r>
  </si>
  <si>
    <r>
      <rPr>
        <b/>
        <sz val="12"/>
        <rFont val="Times New Roman"/>
        <family val="1"/>
        <charset val="204"/>
      </rPr>
      <t xml:space="preserve">Полы 1-10 этаж. 
</t>
    </r>
    <r>
      <rPr>
        <sz val="12"/>
        <rFont val="Times New Roman"/>
        <family val="1"/>
        <charset val="204"/>
      </rPr>
      <t xml:space="preserve">Вестибюль на отм. -0,040 (1103, 1135, 1167), Внеквартирные коридоры (2209, 2286, 2282, 3209, 3286, 6282, 7209, 7286, 7282, 8209, 8286, 8282, 9209, 9286, 9282, 10209, 10286, 10282)
</t>
    </r>
    <r>
      <rPr>
        <i/>
        <sz val="12"/>
        <rFont val="Times New Roman"/>
        <family val="1"/>
        <charset val="204"/>
      </rPr>
      <t>(Экспликация см. л.32 - тип пола 12)</t>
    </r>
  </si>
  <si>
    <r>
      <rPr>
        <b/>
        <sz val="12"/>
        <rFont val="Times New Roman"/>
        <family val="1"/>
        <charset val="204"/>
      </rPr>
      <t>Полы подвала и 1 этажа. 
Площадка выхода из подвала (0082, 11101)</t>
    </r>
    <r>
      <rPr>
        <sz val="12"/>
        <rFont val="Times New Roman"/>
        <family val="1"/>
        <charset val="204"/>
      </rPr>
      <t xml:space="preserve">
</t>
    </r>
    <r>
      <rPr>
        <i/>
        <sz val="12"/>
        <rFont val="Times New Roman"/>
        <family val="1"/>
        <charset val="204"/>
      </rPr>
      <t>(Экспликация см. л.32 - тип пола 18)</t>
    </r>
  </si>
  <si>
    <r>
      <rPr>
        <b/>
        <sz val="12"/>
        <rFont val="Times New Roman"/>
        <family val="1"/>
        <charset val="204"/>
      </rPr>
      <t xml:space="preserve">Полы 1 этажа. 
</t>
    </r>
    <r>
      <rPr>
        <sz val="12"/>
        <rFont val="Times New Roman"/>
        <family val="1"/>
        <charset val="204"/>
      </rPr>
      <t xml:space="preserve">Тамбур 2 (1102, 1134)
</t>
    </r>
    <r>
      <rPr>
        <i/>
        <sz val="12"/>
        <rFont val="Times New Roman"/>
        <family val="1"/>
        <charset val="204"/>
      </rPr>
      <t>(Экспликация см. л.32 - тип пола 21)</t>
    </r>
  </si>
  <si>
    <r>
      <rPr>
        <b/>
        <sz val="12"/>
        <rFont val="Times New Roman"/>
        <family val="1"/>
        <charset val="204"/>
      </rPr>
      <t xml:space="preserve">Полы 1 этажа. 
</t>
    </r>
    <r>
      <rPr>
        <sz val="12"/>
        <rFont val="Times New Roman"/>
        <family val="1"/>
        <charset val="204"/>
      </rPr>
      <t xml:space="preserve">Тамбур 1 (1165)
</t>
    </r>
    <r>
      <rPr>
        <i/>
        <sz val="12"/>
        <rFont val="Times New Roman"/>
        <family val="1"/>
        <charset val="204"/>
      </rPr>
      <t>(Экспликация см. л.32 - тип пола 20)</t>
    </r>
  </si>
  <si>
    <r>
      <rPr>
        <b/>
        <sz val="12"/>
        <rFont val="Times New Roman"/>
        <family val="1"/>
        <charset val="204"/>
      </rPr>
      <t xml:space="preserve">Полы 1 этажа. 
</t>
    </r>
    <r>
      <rPr>
        <sz val="12"/>
        <rFont val="Times New Roman"/>
        <family val="1"/>
        <charset val="204"/>
      </rPr>
      <t xml:space="preserve">Тамбур 2 (1166)
</t>
    </r>
    <r>
      <rPr>
        <i/>
        <sz val="12"/>
        <rFont val="Times New Roman"/>
        <family val="1"/>
        <charset val="204"/>
      </rPr>
      <t>(Экспликация см. л.32 - тип пола 21)</t>
    </r>
  </si>
  <si>
    <r>
      <rPr>
        <b/>
        <sz val="12"/>
        <rFont val="Times New Roman"/>
        <family val="1"/>
        <charset val="204"/>
      </rPr>
      <t xml:space="preserve">Полы 2-10 этаж и кровля.
</t>
    </r>
    <r>
      <rPr>
        <sz val="12"/>
        <rFont val="Times New Roman"/>
        <family val="1"/>
        <charset val="204"/>
      </rPr>
      <t xml:space="preserve">Лифтовые холлы (2220, 2247,  3220, 3247, 4220, 4247, 5220, 5247, 6220, 6247, 6279, 7220, 7247, 7279, 8220, 8247, 8279, 9220, 9247, 9279, 10220, 10247, 10279), технические помещения (11101, 11104, 11107)
</t>
    </r>
    <r>
      <rPr>
        <i/>
        <sz val="12"/>
        <rFont val="Times New Roman"/>
        <family val="1"/>
        <charset val="204"/>
      </rPr>
      <t>(Экспликация см. л.32 - тип пола 15)</t>
    </r>
  </si>
  <si>
    <r>
      <rPr>
        <b/>
        <sz val="12"/>
        <rFont val="Times New Roman"/>
        <family val="1"/>
        <charset val="204"/>
      </rPr>
      <t xml:space="preserve">Полы 2-10 этаж. 
</t>
    </r>
    <r>
      <rPr>
        <sz val="12"/>
        <rFont val="Times New Roman"/>
        <family val="1"/>
        <charset val="204"/>
      </rPr>
      <t xml:space="preserve">Лифтовые холлы (2279, 3279, 4279, 5279, 6279, 7279, 8279, 9279, 10279), техническое помещение (11107)
</t>
    </r>
    <r>
      <rPr>
        <i/>
        <sz val="12"/>
        <rFont val="Times New Roman"/>
        <family val="1"/>
        <charset val="204"/>
      </rPr>
      <t>(Экспликация см. л.32 - тип пола 15)</t>
    </r>
  </si>
  <si>
    <t>ОБЩАЯ ПЛОЩАДЬ: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</si>
</sst>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₽&quot;_-;\-* #,##0.00\ &quot;₽&quot;_-;_-* &quot;-&quot;??\ &quot;₽&quot;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i/>
      <sz val="12"/>
      <color rgb="FFFF0000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98">
    <xf numFmtId="0" fontId="0" fillId="0" borderId="0" xfId="0"/>
    <xf numFmtId="0" fontId="2" fillId="0" borderId="0" xfId="0" applyFont="1" applyFill="1"/>
    <xf numFmtId="0" fontId="2" fillId="0" borderId="0" xfId="0" applyFont="1"/>
    <xf numFmtId="0" fontId="8" fillId="0" borderId="0" xfId="0" applyFont="1"/>
    <xf numFmtId="0" fontId="7" fillId="0" borderId="0" xfId="0" applyFont="1"/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5" fillId="0" borderId="5" xfId="0" applyFont="1" applyFill="1" applyBorder="1" applyAlignment="1">
      <alignment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vertical="center"/>
    </xf>
    <xf numFmtId="0" fontId="4" fillId="0" borderId="0" xfId="0" applyFont="1" applyFill="1" applyBorder="1" applyAlignment="1">
      <alignment vertical="top" wrapText="1"/>
    </xf>
    <xf numFmtId="0" fontId="5" fillId="0" borderId="0" xfId="0" applyFont="1" applyAlignment="1">
      <alignment wrapText="1"/>
    </xf>
    <xf numFmtId="2" fontId="5" fillId="0" borderId="10" xfId="0" applyNumberFormat="1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vertical="center" wrapText="1"/>
    </xf>
    <xf numFmtId="0" fontId="5" fillId="0" borderId="7" xfId="0" applyFont="1" applyFill="1" applyBorder="1" applyAlignment="1">
      <alignment vertical="center" wrapText="1"/>
    </xf>
    <xf numFmtId="2" fontId="4" fillId="0" borderId="8" xfId="0" applyNumberFormat="1" applyFont="1" applyFill="1" applyBorder="1" applyAlignment="1">
      <alignment horizontal="right" vertical="center" wrapText="1"/>
    </xf>
    <xf numFmtId="0" fontId="4" fillId="0" borderId="0" xfId="0" applyFont="1" applyFill="1" applyBorder="1" applyAlignment="1">
      <alignment horizontal="right" vertical="center" wrapText="1"/>
    </xf>
    <xf numFmtId="4" fontId="5" fillId="0" borderId="3" xfId="0" applyNumberFormat="1" applyFont="1" applyFill="1" applyBorder="1" applyAlignment="1">
      <alignment horizontal="center" vertical="center" wrapText="1"/>
    </xf>
    <xf numFmtId="4" fontId="11" fillId="0" borderId="9" xfId="0" applyNumberFormat="1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8" fillId="0" borderId="0" xfId="0" applyFont="1" applyFill="1"/>
    <xf numFmtId="0" fontId="7" fillId="0" borderId="0" xfId="0" applyFont="1" applyFill="1"/>
    <xf numFmtId="0" fontId="4" fillId="0" borderId="0" xfId="0" applyFont="1" applyFill="1" applyBorder="1" applyAlignment="1">
      <alignment horizontal="center" vertical="center" wrapText="1"/>
    </xf>
    <xf numFmtId="2" fontId="5" fillId="0" borderId="10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2" fillId="0" borderId="16" xfId="0" applyFont="1" applyFill="1" applyBorder="1" applyAlignment="1">
      <alignment vertical="center"/>
    </xf>
    <xf numFmtId="0" fontId="5" fillId="0" borderId="0" xfId="0" applyFont="1" applyAlignment="1">
      <alignment horizontal="center" vertical="center" wrapText="1"/>
    </xf>
    <xf numFmtId="2" fontId="5" fillId="0" borderId="21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vertical="center"/>
    </xf>
    <xf numFmtId="0" fontId="4" fillId="0" borderId="3" xfId="0" applyFont="1" applyFill="1" applyBorder="1" applyAlignment="1">
      <alignment vertical="center" wrapText="1"/>
    </xf>
    <xf numFmtId="0" fontId="2" fillId="0" borderId="23" xfId="0" applyFont="1" applyFill="1" applyBorder="1" applyAlignment="1">
      <alignment vertical="center"/>
    </xf>
    <xf numFmtId="0" fontId="4" fillId="0" borderId="20" xfId="0" applyFont="1" applyFill="1" applyBorder="1" applyAlignment="1">
      <alignment vertical="center" wrapText="1"/>
    </xf>
    <xf numFmtId="0" fontId="5" fillId="0" borderId="20" xfId="0" applyFont="1" applyFill="1" applyBorder="1" applyAlignment="1">
      <alignment horizontal="center" vertical="center" wrapText="1"/>
    </xf>
    <xf numFmtId="4" fontId="5" fillId="0" borderId="20" xfId="0" applyNumberFormat="1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vertical="center"/>
    </xf>
    <xf numFmtId="0" fontId="2" fillId="0" borderId="15" xfId="0" applyFont="1" applyFill="1" applyBorder="1" applyAlignment="1">
      <alignment vertical="center"/>
    </xf>
    <xf numFmtId="0" fontId="5" fillId="0" borderId="0" xfId="0" applyFont="1"/>
    <xf numFmtId="0" fontId="13" fillId="0" borderId="5" xfId="0" applyFont="1" applyFill="1" applyBorder="1" applyAlignment="1">
      <alignment vertical="center"/>
    </xf>
    <xf numFmtId="0" fontId="5" fillId="0" borderId="16" xfId="0" applyFont="1" applyBorder="1"/>
    <xf numFmtId="0" fontId="5" fillId="0" borderId="7" xfId="1" applyNumberFormat="1" applyFont="1" applyFill="1" applyBorder="1" applyAlignment="1">
      <alignment vertical="center" wrapText="1"/>
    </xf>
    <xf numFmtId="0" fontId="5" fillId="0" borderId="24" xfId="0" applyFont="1" applyBorder="1"/>
    <xf numFmtId="0" fontId="13" fillId="0" borderId="3" xfId="0" applyFont="1" applyFill="1" applyBorder="1" applyAlignment="1">
      <alignment vertical="center"/>
    </xf>
    <xf numFmtId="0" fontId="5" fillId="0" borderId="25" xfId="1" applyNumberFormat="1" applyFont="1" applyFill="1" applyBorder="1" applyAlignment="1">
      <alignment horizontal="center" vertical="center" wrapText="1"/>
    </xf>
    <xf numFmtId="0" fontId="4" fillId="0" borderId="3" xfId="1" applyNumberFormat="1" applyFont="1" applyFill="1" applyBorder="1" applyAlignment="1">
      <alignment vertical="center" wrapText="1"/>
    </xf>
    <xf numFmtId="2" fontId="5" fillId="2" borderId="10" xfId="0" applyNumberFormat="1" applyFont="1" applyFill="1" applyBorder="1" applyAlignment="1">
      <alignment horizontal="center" vertical="center" wrapText="1"/>
    </xf>
    <xf numFmtId="2" fontId="5" fillId="2" borderId="21" xfId="0" applyNumberFormat="1" applyFont="1" applyFill="1" applyBorder="1" applyAlignment="1">
      <alignment horizontal="center" vertical="center" wrapText="1"/>
    </xf>
    <xf numFmtId="4" fontId="4" fillId="0" borderId="25" xfId="1" applyNumberFormat="1" applyFont="1" applyFill="1" applyBorder="1" applyAlignment="1">
      <alignment horizontal="center" vertical="center" wrapText="1"/>
    </xf>
    <xf numFmtId="0" fontId="5" fillId="0" borderId="26" xfId="1" applyNumberFormat="1" applyFont="1" applyFill="1" applyBorder="1" applyAlignment="1">
      <alignment vertical="center" wrapText="1"/>
    </xf>
    <xf numFmtId="0" fontId="5" fillId="0" borderId="26" xfId="0" applyFont="1" applyBorder="1" applyAlignment="1">
      <alignment horizontal="center" wrapText="1"/>
    </xf>
    <xf numFmtId="4" fontId="4" fillId="0" borderId="25" xfId="0" applyNumberFormat="1" applyFont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2" fontId="5" fillId="0" borderId="11" xfId="0" applyNumberFormat="1" applyFont="1" applyFill="1" applyBorder="1" applyAlignment="1">
      <alignment horizontal="left" vertical="center" wrapText="1"/>
    </xf>
    <xf numFmtId="2" fontId="5" fillId="0" borderId="12" xfId="0" applyNumberFormat="1" applyFont="1" applyFill="1" applyBorder="1" applyAlignment="1">
      <alignment horizontal="left" vertical="center" wrapText="1"/>
    </xf>
    <xf numFmtId="2" fontId="5" fillId="0" borderId="13" xfId="0" applyNumberFormat="1" applyFont="1" applyFill="1" applyBorder="1" applyAlignment="1">
      <alignment horizontal="left" vertical="center" wrapText="1"/>
    </xf>
    <xf numFmtId="4" fontId="5" fillId="0" borderId="5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4" fontId="5" fillId="0" borderId="7" xfId="0" applyNumberFormat="1" applyFont="1" applyFill="1" applyBorder="1" applyAlignment="1">
      <alignment horizontal="center" vertical="center" wrapText="1"/>
    </xf>
    <xf numFmtId="0" fontId="7" fillId="0" borderId="0" xfId="1" applyNumberFormat="1" applyFont="1" applyFill="1" applyBorder="1" applyAlignment="1">
      <alignment horizontal="left" vertical="center" wrapText="1"/>
    </xf>
    <xf numFmtId="0" fontId="3" fillId="0" borderId="0" xfId="1" applyNumberFormat="1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/>
    </xf>
    <xf numFmtId="0" fontId="6" fillId="0" borderId="0" xfId="1" applyNumberFormat="1" applyFont="1" applyFill="1" applyBorder="1" applyAlignment="1">
      <alignment horizontal="left" vertical="center" wrapText="1"/>
    </xf>
    <xf numFmtId="0" fontId="12" fillId="0" borderId="6" xfId="0" applyFont="1" applyFill="1" applyBorder="1" applyAlignment="1">
      <alignment horizontal="right" vertical="center"/>
    </xf>
    <xf numFmtId="0" fontId="12" fillId="0" borderId="9" xfId="0" applyFont="1" applyFill="1" applyBorder="1" applyAlignment="1">
      <alignment horizontal="right" vertical="center"/>
    </xf>
    <xf numFmtId="2" fontId="5" fillId="2" borderId="11" xfId="0" applyNumberFormat="1" applyFont="1" applyFill="1" applyBorder="1" applyAlignment="1">
      <alignment horizontal="center" vertical="center" wrapText="1"/>
    </xf>
    <xf numFmtId="2" fontId="5" fillId="2" borderId="13" xfId="0" applyNumberFormat="1" applyFont="1" applyFill="1" applyBorder="1" applyAlignment="1">
      <alignment horizontal="center" vertical="center" wrapText="1"/>
    </xf>
    <xf numFmtId="0" fontId="4" fillId="0" borderId="24" xfId="0" applyFont="1" applyBorder="1" applyAlignment="1">
      <alignment horizontal="right"/>
    </xf>
    <xf numFmtId="0" fontId="4" fillId="0" borderId="25" xfId="0" applyFont="1" applyBorder="1" applyAlignment="1">
      <alignment horizontal="right"/>
    </xf>
    <xf numFmtId="0" fontId="13" fillId="0" borderId="24" xfId="0" applyFont="1" applyBorder="1" applyAlignment="1">
      <alignment horizontal="right"/>
    </xf>
    <xf numFmtId="0" fontId="13" fillId="0" borderId="25" xfId="0" applyFont="1" applyBorder="1" applyAlignment="1">
      <alignment horizontal="right"/>
    </xf>
    <xf numFmtId="4" fontId="5" fillId="0" borderId="20" xfId="0" applyNumberFormat="1" applyFont="1" applyFill="1" applyBorder="1" applyAlignment="1">
      <alignment horizontal="center" vertical="center" wrapText="1"/>
    </xf>
    <xf numFmtId="4" fontId="5" fillId="0" borderId="19" xfId="0" applyNumberFormat="1" applyFont="1" applyFill="1" applyBorder="1" applyAlignment="1">
      <alignment horizontal="center" vertical="center" wrapText="1"/>
    </xf>
    <xf numFmtId="4" fontId="5" fillId="0" borderId="9" xfId="0" applyNumberFormat="1" applyFont="1" applyFill="1" applyBorder="1" applyAlignment="1">
      <alignment horizontal="center" vertical="center" wrapText="1"/>
    </xf>
    <xf numFmtId="2" fontId="5" fillId="0" borderId="21" xfId="0" applyNumberFormat="1" applyFont="1" applyFill="1" applyBorder="1" applyAlignment="1">
      <alignment horizontal="center" vertical="center" wrapText="1"/>
    </xf>
    <xf numFmtId="2" fontId="5" fillId="0" borderId="22" xfId="0" applyNumberFormat="1" applyFont="1" applyFill="1" applyBorder="1" applyAlignment="1">
      <alignment horizontal="center" vertical="center" wrapText="1"/>
    </xf>
    <xf numFmtId="2" fontId="5" fillId="0" borderId="8" xfId="0" applyNumberFormat="1" applyFont="1" applyFill="1" applyBorder="1" applyAlignment="1">
      <alignment horizontal="center" vertical="center" wrapText="1"/>
    </xf>
    <xf numFmtId="2" fontId="5" fillId="0" borderId="11" xfId="0" applyNumberFormat="1" applyFont="1" applyFill="1" applyBorder="1" applyAlignment="1">
      <alignment horizontal="center" vertical="center" wrapText="1"/>
    </xf>
    <xf numFmtId="2" fontId="5" fillId="0" borderId="12" xfId="0" applyNumberFormat="1" applyFont="1" applyFill="1" applyBorder="1" applyAlignment="1">
      <alignment horizontal="center" vertical="center" wrapText="1"/>
    </xf>
    <xf numFmtId="2" fontId="5" fillId="0" borderId="13" xfId="0" applyNumberFormat="1" applyFont="1" applyFill="1" applyBorder="1" applyAlignment="1">
      <alignment horizontal="center" vertical="center" wrapText="1"/>
    </xf>
    <xf numFmtId="2" fontId="5" fillId="2" borderId="12" xfId="0" applyNumberFormat="1" applyFont="1" applyFill="1" applyBorder="1" applyAlignment="1">
      <alignment horizontal="center" vertical="center" wrapText="1"/>
    </xf>
    <xf numFmtId="2" fontId="5" fillId="2" borderId="21" xfId="0" applyNumberFormat="1" applyFont="1" applyFill="1" applyBorder="1" applyAlignment="1">
      <alignment horizontal="center" vertical="center" wrapText="1"/>
    </xf>
    <xf numFmtId="2" fontId="5" fillId="2" borderId="22" xfId="0" applyNumberFormat="1" applyFont="1" applyFill="1" applyBorder="1" applyAlignment="1">
      <alignment horizontal="center" vertical="center" wrapText="1"/>
    </xf>
    <xf numFmtId="2" fontId="5" fillId="2" borderId="8" xfId="0" applyNumberFormat="1" applyFont="1" applyFill="1" applyBorder="1" applyAlignment="1">
      <alignment horizontal="center" vertical="center" wrapText="1"/>
    </xf>
  </cellXfs>
  <cellStyles count="3">
    <cellStyle name="Денежный" xfId="1" builtinId="4"/>
    <cellStyle name="Денежный 2" xfId="2"/>
    <cellStyle name="Обычный" xfId="0" builtinId="0"/>
  </cellStyles>
  <dxfs count="0"/>
  <tableStyles count="0" defaultTableStyle="TableStyleMedium2" defaultPivotStyle="PivotStyleMedium9"/>
  <colors>
    <mruColors>
      <color rgb="FFD3E2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22"/>
  <sheetViews>
    <sheetView topLeftCell="A7" zoomScale="115" zoomScaleNormal="115" workbookViewId="0">
      <selection activeCell="C4" sqref="C4"/>
    </sheetView>
  </sheetViews>
  <sheetFormatPr defaultRowHeight="15.75" x14ac:dyDescent="0.25"/>
  <cols>
    <col min="1" max="1" width="9.140625" style="2"/>
    <col min="2" max="2" width="6.85546875" style="2" bestFit="1" customWidth="1"/>
    <col min="3" max="3" width="41.85546875" style="2" customWidth="1"/>
    <col min="4" max="4" width="15.140625" style="2" customWidth="1"/>
    <col min="5" max="5" width="17.28515625" style="15" customWidth="1"/>
    <col min="6" max="6" width="47" style="15" customWidth="1"/>
    <col min="7" max="7" width="9.140625" style="1"/>
    <col min="8" max="16384" width="9.140625" style="2"/>
  </cols>
  <sheetData>
    <row r="1" spans="2:7" ht="26.25" customHeight="1" thickBot="1" x14ac:dyDescent="0.3">
      <c r="B1" s="1"/>
      <c r="C1" s="1"/>
      <c r="D1" s="1"/>
      <c r="E1" s="14"/>
      <c r="F1" s="21" t="s">
        <v>0</v>
      </c>
    </row>
    <row r="2" spans="2:7" ht="45" customHeight="1" x14ac:dyDescent="0.25">
      <c r="B2" s="61" t="s">
        <v>23</v>
      </c>
      <c r="C2" s="62"/>
      <c r="D2" s="62"/>
      <c r="E2" s="62"/>
      <c r="F2" s="63"/>
    </row>
    <row r="3" spans="2:7" s="7" customFormat="1" ht="30" customHeight="1" thickBot="1" x14ac:dyDescent="0.3">
      <c r="B3" s="26" t="s">
        <v>5</v>
      </c>
      <c r="C3" s="75" t="s">
        <v>13</v>
      </c>
      <c r="D3" s="75"/>
      <c r="E3" s="28" t="s">
        <v>12</v>
      </c>
      <c r="F3" s="29" t="s">
        <v>1</v>
      </c>
      <c r="G3" s="30"/>
    </row>
    <row r="4" spans="2:7" ht="63.95" customHeight="1" thickBot="1" x14ac:dyDescent="0.3">
      <c r="B4" s="17"/>
      <c r="C4" s="11" t="s">
        <v>17</v>
      </c>
      <c r="D4" s="12" t="s">
        <v>2</v>
      </c>
      <c r="E4" s="22">
        <v>10</v>
      </c>
      <c r="F4" s="16" t="s">
        <v>21</v>
      </c>
    </row>
    <row r="5" spans="2:7" ht="57.75" customHeight="1" thickBot="1" x14ac:dyDescent="0.3">
      <c r="B5" s="17"/>
      <c r="C5" s="11" t="s">
        <v>17</v>
      </c>
      <c r="D5" s="12" t="s">
        <v>3</v>
      </c>
      <c r="E5" s="22">
        <v>6.3</v>
      </c>
      <c r="F5" s="16" t="s">
        <v>22</v>
      </c>
    </row>
    <row r="6" spans="2:7" ht="57.75" customHeight="1" x14ac:dyDescent="0.25">
      <c r="B6" s="64"/>
      <c r="C6" s="8" t="s">
        <v>18</v>
      </c>
      <c r="D6" s="9" t="s">
        <v>4</v>
      </c>
      <c r="E6" s="70">
        <f>102.2+2.5</f>
        <v>104.7</v>
      </c>
      <c r="F6" s="67" t="s">
        <v>20</v>
      </c>
    </row>
    <row r="7" spans="2:7" ht="24.95" customHeight="1" x14ac:dyDescent="0.25">
      <c r="B7" s="65"/>
      <c r="C7" s="5" t="s">
        <v>6</v>
      </c>
      <c r="D7" s="6" t="s">
        <v>9</v>
      </c>
      <c r="E7" s="71"/>
      <c r="F7" s="68"/>
    </row>
    <row r="8" spans="2:7" ht="24.95" customHeight="1" thickBot="1" x14ac:dyDescent="0.3">
      <c r="B8" s="66"/>
      <c r="C8" s="19" t="s">
        <v>7</v>
      </c>
      <c r="D8" s="10" t="s">
        <v>8</v>
      </c>
      <c r="E8" s="72"/>
      <c r="F8" s="69"/>
    </row>
    <row r="9" spans="2:7" ht="33.75" customHeight="1" x14ac:dyDescent="0.25">
      <c r="B9" s="64"/>
      <c r="C9" s="18" t="s">
        <v>19</v>
      </c>
      <c r="D9" s="9" t="s">
        <v>4</v>
      </c>
      <c r="E9" s="70">
        <f>244.8+38.1</f>
        <v>282.90000000000003</v>
      </c>
      <c r="F9" s="67" t="s">
        <v>24</v>
      </c>
    </row>
    <row r="10" spans="2:7" ht="24.95" customHeight="1" x14ac:dyDescent="0.25">
      <c r="B10" s="65"/>
      <c r="C10" s="5" t="s">
        <v>6</v>
      </c>
      <c r="D10" s="6" t="s">
        <v>9</v>
      </c>
      <c r="E10" s="71"/>
      <c r="F10" s="68"/>
    </row>
    <row r="11" spans="2:7" ht="24.95" customHeight="1" thickBot="1" x14ac:dyDescent="0.3">
      <c r="B11" s="66"/>
      <c r="C11" s="19" t="s">
        <v>7</v>
      </c>
      <c r="D11" s="10" t="s">
        <v>4</v>
      </c>
      <c r="E11" s="72"/>
      <c r="F11" s="69"/>
    </row>
    <row r="12" spans="2:7" ht="39.950000000000003" customHeight="1" x14ac:dyDescent="0.25">
      <c r="B12" s="64"/>
      <c r="C12" s="18" t="s">
        <v>19</v>
      </c>
      <c r="D12" s="9" t="s">
        <v>4</v>
      </c>
      <c r="E12" s="70">
        <f>1806+303</f>
        <v>2109</v>
      </c>
      <c r="F12" s="67" t="s">
        <v>25</v>
      </c>
    </row>
    <row r="13" spans="2:7" ht="24.75" customHeight="1" thickBot="1" x14ac:dyDescent="0.3">
      <c r="B13" s="66"/>
      <c r="C13" s="13" t="s">
        <v>10</v>
      </c>
      <c r="D13" s="10" t="s">
        <v>11</v>
      </c>
      <c r="E13" s="72"/>
      <c r="F13" s="69"/>
    </row>
    <row r="14" spans="2:7" ht="56.25" customHeight="1" x14ac:dyDescent="0.25">
      <c r="B14" s="64"/>
      <c r="C14" s="8" t="s">
        <v>17</v>
      </c>
      <c r="D14" s="9" t="s">
        <v>4</v>
      </c>
      <c r="E14" s="70">
        <v>16.5</v>
      </c>
      <c r="F14" s="67" t="s">
        <v>15</v>
      </c>
    </row>
    <row r="15" spans="2:7" ht="24.75" customHeight="1" x14ac:dyDescent="0.25">
      <c r="B15" s="65"/>
      <c r="C15" s="5" t="s">
        <v>6</v>
      </c>
      <c r="D15" s="6" t="s">
        <v>9</v>
      </c>
      <c r="E15" s="71"/>
      <c r="F15" s="68"/>
    </row>
    <row r="16" spans="2:7" ht="24.75" customHeight="1" thickBot="1" x14ac:dyDescent="0.3">
      <c r="B16" s="66"/>
      <c r="C16" s="19" t="s">
        <v>26</v>
      </c>
      <c r="D16" s="10" t="s">
        <v>14</v>
      </c>
      <c r="E16" s="72"/>
      <c r="F16" s="69"/>
    </row>
    <row r="17" spans="2:7" ht="33.75" customHeight="1" thickBot="1" x14ac:dyDescent="0.3">
      <c r="B17" s="77" t="s">
        <v>16</v>
      </c>
      <c r="C17" s="78"/>
      <c r="D17" s="78"/>
      <c r="E17" s="23">
        <f>SUM(E4:E16)</f>
        <v>2529.4</v>
      </c>
      <c r="F17" s="20"/>
    </row>
    <row r="18" spans="2:7" s="3" customFormat="1" x14ac:dyDescent="0.25">
      <c r="C18" s="76"/>
      <c r="D18" s="76"/>
      <c r="E18" s="76"/>
      <c r="F18" s="76"/>
      <c r="G18" s="31"/>
    </row>
    <row r="19" spans="2:7" s="4" customFormat="1" x14ac:dyDescent="0.25">
      <c r="C19" s="73"/>
      <c r="D19" s="73"/>
      <c r="E19" s="73"/>
      <c r="F19" s="73"/>
      <c r="G19" s="32"/>
    </row>
    <row r="20" spans="2:7" s="4" customFormat="1" x14ac:dyDescent="0.25">
      <c r="C20" s="73"/>
      <c r="D20" s="73"/>
      <c r="E20" s="73"/>
      <c r="F20" s="73"/>
      <c r="G20" s="32"/>
    </row>
    <row r="21" spans="2:7" x14ac:dyDescent="0.25">
      <c r="C21" s="74"/>
      <c r="D21" s="74"/>
      <c r="E21" s="74"/>
      <c r="F21" s="74"/>
    </row>
    <row r="22" spans="2:7" x14ac:dyDescent="0.25">
      <c r="C22" s="74"/>
      <c r="D22" s="74"/>
      <c r="E22" s="74"/>
      <c r="F22" s="74"/>
    </row>
  </sheetData>
  <mergeCells count="20">
    <mergeCell ref="C21:F21"/>
    <mergeCell ref="C22:F22"/>
    <mergeCell ref="C3:D3"/>
    <mergeCell ref="C18:F18"/>
    <mergeCell ref="C19:F19"/>
    <mergeCell ref="B17:D17"/>
    <mergeCell ref="E14:E16"/>
    <mergeCell ref="F14:F16"/>
    <mergeCell ref="B14:B16"/>
    <mergeCell ref="B2:F2"/>
    <mergeCell ref="B6:B8"/>
    <mergeCell ref="F6:F8"/>
    <mergeCell ref="E6:E8"/>
    <mergeCell ref="C20:F20"/>
    <mergeCell ref="B9:B11"/>
    <mergeCell ref="B12:B13"/>
    <mergeCell ref="F9:F11"/>
    <mergeCell ref="F12:F13"/>
    <mergeCell ref="E12:E13"/>
    <mergeCell ref="E9:E11"/>
  </mergeCells>
  <printOptions horizontalCentered="1"/>
  <pageMargins left="0.31496062992125984" right="0.31496062992125984" top="0.39370078740157483" bottom="0.39370078740157483" header="0.31496062992125984" footer="0.31496062992125984"/>
  <pageSetup paperSize="9" scale="78" orientation="portrait" r:id="rId1"/>
  <colBreaks count="1" manualBreakCount="1">
    <brk id="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3"/>
  <sheetViews>
    <sheetView tabSelected="1" topLeftCell="B22" workbookViewId="0">
      <selection activeCell="G7" sqref="G7"/>
    </sheetView>
  </sheetViews>
  <sheetFormatPr defaultRowHeight="15.75" x14ac:dyDescent="0.25"/>
  <cols>
    <col min="1" max="1" width="9.140625" style="2"/>
    <col min="2" max="2" width="6.85546875" style="2" bestFit="1" customWidth="1"/>
    <col min="3" max="3" width="41.85546875" style="2" customWidth="1"/>
    <col min="4" max="4" width="15.140625" style="2" customWidth="1"/>
    <col min="5" max="5" width="17.28515625" style="37" customWidth="1"/>
    <col min="6" max="6" width="47" style="35" customWidth="1"/>
    <col min="7" max="7" width="9.140625" style="1"/>
    <col min="8" max="12" width="9.140625" style="2"/>
    <col min="13" max="13" width="9.140625" style="2" customWidth="1"/>
    <col min="14" max="16384" width="9.140625" style="2"/>
  </cols>
  <sheetData>
    <row r="1" spans="2:7" ht="26.25" customHeight="1" thickBot="1" x14ac:dyDescent="0.3">
      <c r="B1" s="1"/>
      <c r="C1" s="1"/>
      <c r="D1" s="1"/>
      <c r="E1" s="33"/>
      <c r="F1" s="33" t="s">
        <v>0</v>
      </c>
    </row>
    <row r="2" spans="2:7" ht="45" customHeight="1" x14ac:dyDescent="0.25">
      <c r="B2" s="61" t="s">
        <v>27</v>
      </c>
      <c r="C2" s="62"/>
      <c r="D2" s="62"/>
      <c r="E2" s="62"/>
      <c r="F2" s="63"/>
    </row>
    <row r="3" spans="2:7" s="7" customFormat="1" ht="30" customHeight="1" thickBot="1" x14ac:dyDescent="0.3">
      <c r="B3" s="27" t="s">
        <v>5</v>
      </c>
      <c r="C3" s="75" t="s">
        <v>13</v>
      </c>
      <c r="D3" s="75"/>
      <c r="E3" s="28" t="s">
        <v>12</v>
      </c>
      <c r="F3" s="28" t="s">
        <v>1</v>
      </c>
      <c r="G3" s="30"/>
    </row>
    <row r="4" spans="2:7" ht="78.75" customHeight="1" x14ac:dyDescent="0.25">
      <c r="B4" s="24"/>
      <c r="C4" s="18" t="s">
        <v>19</v>
      </c>
      <c r="D4" s="9" t="s">
        <v>28</v>
      </c>
      <c r="E4" s="85">
        <v>41.1</v>
      </c>
      <c r="F4" s="95" t="s">
        <v>29</v>
      </c>
    </row>
    <row r="5" spans="2:7" x14ac:dyDescent="0.25">
      <c r="B5" s="25"/>
      <c r="C5" s="5" t="s">
        <v>30</v>
      </c>
      <c r="D5" s="6" t="s">
        <v>31</v>
      </c>
      <c r="E5" s="86"/>
      <c r="F5" s="96"/>
    </row>
    <row r="6" spans="2:7" ht="16.5" thickBot="1" x14ac:dyDescent="0.3">
      <c r="B6" s="36"/>
      <c r="C6" s="19" t="s">
        <v>32</v>
      </c>
      <c r="D6" s="10" t="s">
        <v>33</v>
      </c>
      <c r="E6" s="87"/>
      <c r="F6" s="97"/>
    </row>
    <row r="7" spans="2:7" ht="48" thickBot="1" x14ac:dyDescent="0.3">
      <c r="B7" s="39"/>
      <c r="C7" s="40" t="s">
        <v>35</v>
      </c>
      <c r="D7" s="12" t="s">
        <v>34</v>
      </c>
      <c r="E7" s="22">
        <f>16.4</f>
        <v>16.399999999999999</v>
      </c>
      <c r="F7" s="55" t="s">
        <v>61</v>
      </c>
    </row>
    <row r="8" spans="2:7" s="1" customFormat="1" ht="63.75" thickBot="1" x14ac:dyDescent="0.3">
      <c r="B8" s="41"/>
      <c r="C8" s="42" t="s">
        <v>36</v>
      </c>
      <c r="D8" s="43" t="s">
        <v>37</v>
      </c>
      <c r="E8" s="44">
        <v>157.1</v>
      </c>
      <c r="F8" s="38" t="s">
        <v>51</v>
      </c>
    </row>
    <row r="9" spans="2:7" ht="33.75" customHeight="1" x14ac:dyDescent="0.25">
      <c r="B9" s="45"/>
      <c r="C9" s="18" t="s">
        <v>19</v>
      </c>
      <c r="D9" s="9" t="s">
        <v>33</v>
      </c>
      <c r="E9" s="70">
        <f>512.5-5.9-12.4-10.2-4-4-10.2-10.2-4-2.6-4-10.2-10-13.7-8.2-19.3-10.2-4-4.6-2.9-5-12.4</f>
        <v>344.50000000000011</v>
      </c>
      <c r="F9" s="79" t="s">
        <v>38</v>
      </c>
    </row>
    <row r="10" spans="2:7" ht="24.95" customHeight="1" x14ac:dyDescent="0.25">
      <c r="B10" s="46"/>
      <c r="C10" s="5" t="s">
        <v>30</v>
      </c>
      <c r="D10" s="6" t="s">
        <v>31</v>
      </c>
      <c r="E10" s="71"/>
      <c r="F10" s="94"/>
    </row>
    <row r="11" spans="2:7" ht="24.95" customHeight="1" thickBot="1" x14ac:dyDescent="0.3">
      <c r="B11" s="36"/>
      <c r="C11" s="19" t="s">
        <v>32</v>
      </c>
      <c r="D11" s="10" t="s">
        <v>33</v>
      </c>
      <c r="E11" s="72"/>
      <c r="F11" s="80"/>
    </row>
    <row r="12" spans="2:7" ht="48" thickBot="1" x14ac:dyDescent="0.3">
      <c r="B12" s="39"/>
      <c r="C12" s="40" t="s">
        <v>35</v>
      </c>
      <c r="D12" s="12" t="s">
        <v>39</v>
      </c>
      <c r="E12" s="22">
        <v>12.3</v>
      </c>
      <c r="F12" s="55" t="s">
        <v>54</v>
      </c>
    </row>
    <row r="13" spans="2:7" ht="111" thickBot="1" x14ac:dyDescent="0.3">
      <c r="B13" s="39"/>
      <c r="C13" s="40" t="s">
        <v>35</v>
      </c>
      <c r="D13" s="12" t="s">
        <v>40</v>
      </c>
      <c r="E13" s="22">
        <f>787.4-74</f>
        <v>713.4</v>
      </c>
      <c r="F13" s="55" t="s">
        <v>62</v>
      </c>
    </row>
    <row r="14" spans="2:7" ht="56.25" customHeight="1" thickBot="1" x14ac:dyDescent="0.3">
      <c r="B14" s="39"/>
      <c r="C14" s="40" t="s">
        <v>35</v>
      </c>
      <c r="D14" s="12" t="s">
        <v>41</v>
      </c>
      <c r="E14" s="22">
        <f>2.8+2.8</f>
        <v>5.6</v>
      </c>
      <c r="F14" s="55" t="s">
        <v>56</v>
      </c>
    </row>
    <row r="15" spans="2:7" ht="63.75" thickBot="1" x14ac:dyDescent="0.3">
      <c r="B15" s="39"/>
      <c r="C15" s="40" t="s">
        <v>35</v>
      </c>
      <c r="D15" s="12" t="s">
        <v>42</v>
      </c>
      <c r="E15" s="22">
        <v>11.8</v>
      </c>
      <c r="F15" s="55" t="s">
        <v>58</v>
      </c>
    </row>
    <row r="16" spans="2:7" ht="117" customHeight="1" thickBot="1" x14ac:dyDescent="0.3">
      <c r="B16" s="41"/>
      <c r="C16" s="42" t="s">
        <v>35</v>
      </c>
      <c r="D16" s="43" t="s">
        <v>43</v>
      </c>
      <c r="E16" s="44">
        <f>13.3+13.3+13.3+13.3+13.3+13.3+13.3+13.3+13.3+13.3+13.3+13.3+13.3+13.3+13.3+13.3+13.3+13.3+13.3</f>
        <v>252.7000000000001</v>
      </c>
      <c r="F16" s="56" t="s">
        <v>67</v>
      </c>
    </row>
    <row r="17" spans="1:7" ht="30.75" customHeight="1" x14ac:dyDescent="0.25">
      <c r="B17" s="45"/>
      <c r="C17" s="48" t="s">
        <v>19</v>
      </c>
      <c r="D17" s="9" t="s">
        <v>33</v>
      </c>
      <c r="E17" s="70">
        <f>(18.3+13.7+13+8.2+2.9+4.6+5+3.7+2.9+4+3+4+3+4+3+4+3+4+5.8+18.3+18.9+10+3.7+5.8+18.3+18.9+13+3.7+3+4+10.2+3+3+4+3.9+11.3+16+4.7+8.2+3.7+10+13.7+3+2.6+18.3+18.3)*9</f>
        <v>3254.4</v>
      </c>
      <c r="F17" s="79" t="s">
        <v>46</v>
      </c>
    </row>
    <row r="18" spans="1:7" s="3" customFormat="1" ht="36" customHeight="1" thickBot="1" x14ac:dyDescent="0.3">
      <c r="B18" s="49"/>
      <c r="C18" s="50" t="s">
        <v>44</v>
      </c>
      <c r="D18" s="10" t="s">
        <v>45</v>
      </c>
      <c r="E18" s="72"/>
      <c r="F18" s="80"/>
      <c r="G18" s="31"/>
    </row>
    <row r="19" spans="1:7" s="4" customFormat="1" ht="48" thickBot="1" x14ac:dyDescent="0.3">
      <c r="B19" s="51"/>
      <c r="C19" s="52" t="s">
        <v>47</v>
      </c>
      <c r="D19" s="12" t="s">
        <v>48</v>
      </c>
      <c r="E19" s="53">
        <f>5.9+6</f>
        <v>11.9</v>
      </c>
      <c r="F19" s="34" t="s">
        <v>63</v>
      </c>
      <c r="G19" s="32"/>
    </row>
    <row r="20" spans="1:7" s="4" customFormat="1" ht="48" thickBot="1" x14ac:dyDescent="0.3">
      <c r="B20" s="51"/>
      <c r="C20" s="54" t="s">
        <v>35</v>
      </c>
      <c r="D20" s="12" t="s">
        <v>40</v>
      </c>
      <c r="E20" s="53">
        <f>6.2+6.1</f>
        <v>12.3</v>
      </c>
      <c r="F20" s="34" t="s">
        <v>60</v>
      </c>
      <c r="G20" s="32"/>
    </row>
    <row r="21" spans="1:7" ht="48" thickBot="1" x14ac:dyDescent="0.3">
      <c r="B21" s="51"/>
      <c r="C21" s="54" t="s">
        <v>35</v>
      </c>
      <c r="D21" s="12" t="s">
        <v>49</v>
      </c>
      <c r="E21" s="53">
        <f>6.2+6.2</f>
        <v>12.4</v>
      </c>
      <c r="F21" s="34" t="s">
        <v>64</v>
      </c>
    </row>
    <row r="22" spans="1:7" ht="16.5" thickBot="1" x14ac:dyDescent="0.3">
      <c r="B22" s="81" t="s">
        <v>69</v>
      </c>
      <c r="C22" s="82"/>
      <c r="D22" s="82"/>
      <c r="E22" s="57">
        <f>SUM(E4:E21)</f>
        <v>4845.8999999999996</v>
      </c>
      <c r="F22" s="58"/>
    </row>
    <row r="23" spans="1:7" x14ac:dyDescent="0.25">
      <c r="B23" s="47"/>
      <c r="C23" s="47"/>
      <c r="D23" s="47"/>
    </row>
    <row r="24" spans="1:7" ht="16.5" thickBot="1" x14ac:dyDescent="0.3">
      <c r="B24" s="1"/>
      <c r="C24" s="1"/>
      <c r="D24" s="1"/>
      <c r="E24" s="33"/>
      <c r="F24" s="33"/>
    </row>
    <row r="25" spans="1:7" ht="33.75" customHeight="1" x14ac:dyDescent="0.25">
      <c r="B25" s="61" t="s">
        <v>50</v>
      </c>
      <c r="C25" s="62"/>
      <c r="D25" s="62"/>
      <c r="E25" s="62"/>
      <c r="F25" s="63"/>
    </row>
    <row r="26" spans="1:7" ht="26.25" customHeight="1" thickBot="1" x14ac:dyDescent="0.3">
      <c r="A26" s="7"/>
      <c r="B26" s="27" t="s">
        <v>5</v>
      </c>
      <c r="C26" s="75" t="s">
        <v>13</v>
      </c>
      <c r="D26" s="75"/>
      <c r="E26" s="28" t="s">
        <v>12</v>
      </c>
      <c r="F26" s="28" t="s">
        <v>1</v>
      </c>
    </row>
    <row r="27" spans="1:7" x14ac:dyDescent="0.25">
      <c r="B27" s="24"/>
      <c r="C27" s="18" t="s">
        <v>19</v>
      </c>
      <c r="D27" s="9" t="s">
        <v>28</v>
      </c>
      <c r="E27" s="85">
        <f>2.9+3+3+3+3+3.7+2.9+2.9</f>
        <v>24.4</v>
      </c>
      <c r="F27" s="88" t="s">
        <v>29</v>
      </c>
    </row>
    <row r="28" spans="1:7" x14ac:dyDescent="0.25">
      <c r="B28" s="25"/>
      <c r="C28" s="5" t="s">
        <v>30</v>
      </c>
      <c r="D28" s="6" t="s">
        <v>31</v>
      </c>
      <c r="E28" s="86"/>
      <c r="F28" s="89"/>
    </row>
    <row r="29" spans="1:7" ht="16.5" thickBot="1" x14ac:dyDescent="0.3">
      <c r="B29" s="36"/>
      <c r="C29" s="19" t="s">
        <v>32</v>
      </c>
      <c r="D29" s="10" t="s">
        <v>33</v>
      </c>
      <c r="E29" s="87"/>
      <c r="F29" s="90"/>
    </row>
    <row r="30" spans="1:7" ht="63.75" thickBot="1" x14ac:dyDescent="0.3">
      <c r="B30" s="41"/>
      <c r="C30" s="42" t="s">
        <v>36</v>
      </c>
      <c r="D30" s="43" t="s">
        <v>37</v>
      </c>
      <c r="E30" s="44">
        <f>5.8+74</f>
        <v>79.8</v>
      </c>
      <c r="F30" s="38" t="s">
        <v>52</v>
      </c>
    </row>
    <row r="31" spans="1:7" ht="21.75" customHeight="1" x14ac:dyDescent="0.25">
      <c r="B31" s="45"/>
      <c r="C31" s="18" t="s">
        <v>19</v>
      </c>
      <c r="D31" s="9" t="s">
        <v>33</v>
      </c>
      <c r="E31" s="70">
        <f>2.6+5.9+12.4+10.2+4+4+10.2+10.2+4+4+10.2+10+13.7+8.2+19.3+10.2+4+4.6+5+12.4</f>
        <v>165.1</v>
      </c>
      <c r="F31" s="91" t="s">
        <v>38</v>
      </c>
    </row>
    <row r="32" spans="1:7" ht="24" customHeight="1" x14ac:dyDescent="0.25">
      <c r="B32" s="46"/>
      <c r="C32" s="5" t="s">
        <v>30</v>
      </c>
      <c r="D32" s="6" t="s">
        <v>31</v>
      </c>
      <c r="E32" s="71"/>
      <c r="F32" s="92"/>
    </row>
    <row r="33" spans="1:7" ht="25.5" customHeight="1" thickBot="1" x14ac:dyDescent="0.3">
      <c r="B33" s="36"/>
      <c r="C33" s="19" t="s">
        <v>32</v>
      </c>
      <c r="D33" s="10" t="s">
        <v>33</v>
      </c>
      <c r="E33" s="72"/>
      <c r="F33" s="93"/>
    </row>
    <row r="34" spans="1:7" ht="48" thickBot="1" x14ac:dyDescent="0.3">
      <c r="B34" s="39"/>
      <c r="C34" s="40" t="s">
        <v>35</v>
      </c>
      <c r="D34" s="12" t="s">
        <v>39</v>
      </c>
      <c r="E34" s="22">
        <v>6</v>
      </c>
      <c r="F34" s="34" t="s">
        <v>53</v>
      </c>
    </row>
    <row r="35" spans="1:7" ht="48" thickBot="1" x14ac:dyDescent="0.3">
      <c r="B35" s="39"/>
      <c r="C35" s="40" t="s">
        <v>35</v>
      </c>
      <c r="D35" s="12" t="s">
        <v>40</v>
      </c>
      <c r="E35" s="22">
        <f>74</f>
        <v>74</v>
      </c>
      <c r="F35" s="34" t="s">
        <v>55</v>
      </c>
    </row>
    <row r="36" spans="1:7" ht="48" thickBot="1" x14ac:dyDescent="0.3">
      <c r="B36" s="39"/>
      <c r="C36" s="40" t="s">
        <v>35</v>
      </c>
      <c r="D36" s="12" t="s">
        <v>41</v>
      </c>
      <c r="E36" s="22">
        <f>3</f>
        <v>3</v>
      </c>
      <c r="F36" s="34" t="s">
        <v>57</v>
      </c>
    </row>
    <row r="37" spans="1:7" ht="48" thickBot="1" x14ac:dyDescent="0.3">
      <c r="B37" s="39"/>
      <c r="C37" s="40" t="s">
        <v>35</v>
      </c>
      <c r="D37" s="12" t="s">
        <v>42</v>
      </c>
      <c r="E37" s="22">
        <v>5.9</v>
      </c>
      <c r="F37" s="34" t="s">
        <v>59</v>
      </c>
    </row>
    <row r="38" spans="1:7" ht="79.5" thickBot="1" x14ac:dyDescent="0.3">
      <c r="B38" s="41"/>
      <c r="C38" s="42" t="s">
        <v>35</v>
      </c>
      <c r="D38" s="43" t="s">
        <v>43</v>
      </c>
      <c r="E38" s="44">
        <f>13.3</f>
        <v>13.3</v>
      </c>
      <c r="F38" s="56" t="s">
        <v>68</v>
      </c>
    </row>
    <row r="39" spans="1:7" ht="30.75" customHeight="1" x14ac:dyDescent="0.25">
      <c r="B39" s="45"/>
      <c r="C39" s="48" t="s">
        <v>19</v>
      </c>
      <c r="D39" s="9" t="s">
        <v>33</v>
      </c>
      <c r="E39" s="70">
        <f>(10+18.9+3.7+5.8+18.3+3+10.2+4+10.2+3+4+10.2+4+3+10.2+4+3+10+13.7+3.7+8.2+18.3+10.2+2.9+4+4.6+2.9+5)*9</f>
        <v>1880.9999999999998</v>
      </c>
      <c r="F39" s="79" t="s">
        <v>46</v>
      </c>
    </row>
    <row r="40" spans="1:7" s="3" customFormat="1" ht="36" customHeight="1" thickBot="1" x14ac:dyDescent="0.3">
      <c r="B40" s="49"/>
      <c r="C40" s="50" t="s">
        <v>44</v>
      </c>
      <c r="D40" s="10" t="s">
        <v>45</v>
      </c>
      <c r="E40" s="72"/>
      <c r="F40" s="80"/>
      <c r="G40" s="31"/>
    </row>
    <row r="41" spans="1:7" ht="48" thickBot="1" x14ac:dyDescent="0.3">
      <c r="A41" s="4"/>
      <c r="B41" s="51"/>
      <c r="C41" s="54" t="s">
        <v>35</v>
      </c>
      <c r="D41" s="12" t="s">
        <v>40</v>
      </c>
      <c r="E41" s="53">
        <v>6</v>
      </c>
      <c r="F41" s="34" t="s">
        <v>65</v>
      </c>
    </row>
    <row r="42" spans="1:7" ht="48" thickBot="1" x14ac:dyDescent="0.3">
      <c r="B42" s="51"/>
      <c r="C42" s="54" t="s">
        <v>35</v>
      </c>
      <c r="D42" s="12" t="s">
        <v>49</v>
      </c>
      <c r="E42" s="53">
        <v>5.8</v>
      </c>
      <c r="F42" s="34" t="s">
        <v>66</v>
      </c>
    </row>
    <row r="43" spans="1:7" ht="16.5" thickBot="1" x14ac:dyDescent="0.3">
      <c r="B43" s="83" t="s">
        <v>69</v>
      </c>
      <c r="C43" s="84"/>
      <c r="D43" s="84"/>
      <c r="E43" s="60">
        <f>SUM(E27:E42)</f>
        <v>2264.2999999999997</v>
      </c>
      <c r="F43" s="59"/>
    </row>
  </sheetData>
  <mergeCells count="18">
    <mergeCell ref="E17:E18"/>
    <mergeCell ref="F17:F18"/>
    <mergeCell ref="B2:F2"/>
    <mergeCell ref="C3:D3"/>
    <mergeCell ref="E9:E11"/>
    <mergeCell ref="F9:F11"/>
    <mergeCell ref="E4:E6"/>
    <mergeCell ref="F4:F6"/>
    <mergeCell ref="E39:E40"/>
    <mergeCell ref="F39:F40"/>
    <mergeCell ref="B22:D22"/>
    <mergeCell ref="B43:D43"/>
    <mergeCell ref="B25:F25"/>
    <mergeCell ref="C26:D26"/>
    <mergeCell ref="E27:E29"/>
    <mergeCell ref="F27:F29"/>
    <mergeCell ref="E31:E33"/>
    <mergeCell ref="F31:F3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Ведомость полов</vt:lpstr>
      <vt:lpstr>ж.д.7</vt:lpstr>
      <vt:lpstr>'Ведомость полов'!Область_печати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2025-10-17T04:14:23Z</dcterms:modified>
</cp:coreProperties>
</file>