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DDBDF1E-90EA-4641-BA56-8CF7F575D209}" xr6:coauthVersionLast="47" xr6:coauthVersionMax="47" xr10:uidLastSave="{00000000-0000-0000-0000-000000000000}"/>
  <bookViews>
    <workbookView xWindow="270" yWindow="15" windowWidth="21075" windowHeight="15465" xr2:uid="{00000000-000D-0000-FFFF-FFFF00000000}"/>
  </bookViews>
  <sheets>
    <sheet name="ВОР" sheetId="3" r:id="rId1"/>
    <sheet name="Лист1" sheetId="5" state="hidden" r:id="rId2"/>
    <sheet name="Лист2" sheetId="4" state="hidden" r:id="rId3"/>
    <sheet name="Спортивная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6" i="3" l="1"/>
  <c r="E95" i="3"/>
  <c r="E48" i="3"/>
  <c r="E40" i="3"/>
  <c r="E32" i="3"/>
  <c r="E24" i="3"/>
  <c r="E16" i="3"/>
  <c r="E8" i="3"/>
  <c r="L51" i="1"/>
  <c r="K51" i="1"/>
  <c r="J51" i="1"/>
  <c r="E174" i="3"/>
  <c r="E141" i="3"/>
  <c r="E130" i="3"/>
  <c r="E119" i="3"/>
  <c r="E56" i="3" l="1"/>
  <c r="P121" i="1"/>
  <c r="N126" i="1"/>
  <c r="I126" i="1"/>
  <c r="J126" i="1"/>
  <c r="K126" i="1"/>
  <c r="L126" i="1" a="1"/>
  <c r="L126" i="1" s="1"/>
  <c r="M126" i="1"/>
  <c r="H126" i="1"/>
  <c r="C6" i="5"/>
  <c r="A80" i="5"/>
  <c r="E88" i="3"/>
  <c r="E84" i="3"/>
  <c r="E77" i="3"/>
  <c r="E148" i="1" l="1"/>
  <c r="E140" i="1"/>
  <c r="K45" i="1" l="1"/>
  <c r="O42" i="1"/>
  <c r="K44" i="1"/>
  <c r="M42" i="1"/>
  <c r="M40" i="1"/>
  <c r="L42" i="1"/>
  <c r="L40" i="1"/>
  <c r="K43" i="1"/>
  <c r="K42" i="1"/>
  <c r="K41" i="1"/>
  <c r="K40" i="1"/>
  <c r="J42" i="1"/>
  <c r="J41" i="1"/>
  <c r="J40" i="1"/>
  <c r="G52" i="1"/>
  <c r="G51" i="1"/>
  <c r="D38" i="4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<sst xmlns="http://schemas.openxmlformats.org/spreadsheetml/2006/main" count="813" uniqueCount="183">
  <si>
    <t>Спецификация крыш</t>
  </si>
  <si>
    <t>Тип</t>
  </si>
  <si>
    <t>Площадь</t>
  </si>
  <si>
    <t>Базовый уровень</t>
  </si>
  <si>
    <t>ADSK_Примечание</t>
  </si>
  <si>
    <t>Стяжка армированная - 50 мм</t>
  </si>
  <si>
    <t>Тех. пространство</t>
  </si>
  <si>
    <t>Отметка -2220.00</t>
  </si>
  <si>
    <t>ТН_КРОВЛЯ Стандарт</t>
  </si>
  <si>
    <t>Этаж 04</t>
  </si>
  <si>
    <t>Отметка 11460.00</t>
  </si>
  <si>
    <t>Этаж 05</t>
  </si>
  <si>
    <t>Отметка 18110.00</t>
  </si>
  <si>
    <t>Отметка 15210.00</t>
  </si>
  <si>
    <t>Отметка 14740.06</t>
  </si>
  <si>
    <t>6 План кровли</t>
  </si>
  <si>
    <t>Отметка 19090.00</t>
  </si>
  <si>
    <t>Отметка 18490.00</t>
  </si>
  <si>
    <t>ТН_КРОВЛЯ Фикс 2</t>
  </si>
  <si>
    <t>Отметка 3794.80</t>
  </si>
  <si>
    <t>констр кровли спуска</t>
  </si>
  <si>
    <t>Этаж 01</t>
  </si>
  <si>
    <t>Отметка 819.99</t>
  </si>
  <si>
    <t>профлист 75Н</t>
  </si>
  <si>
    <t>Общий итог: 145</t>
  </si>
  <si>
    <t>Объект образования (общеобразовательная школа на 1100 мест) по ул. Спортивная в Ленинском районе г.Новосибирска</t>
  </si>
  <si>
    <t>Рабочая документация шифр 7019-КЖ.0 (предварительная выдача)</t>
  </si>
  <si>
    <t>№
п/п</t>
  </si>
  <si>
    <t>Наименование работ</t>
  </si>
  <si>
    <t>Ед.изм</t>
  </si>
  <si>
    <t>Объем</t>
  </si>
  <si>
    <t>Примечание</t>
  </si>
  <si>
    <t>А-Г</t>
  </si>
  <si>
    <t>Технобарьер</t>
  </si>
  <si>
    <t>XPS ТЕХНОНИКОЛЬ CARBON PROF СТО 72746455-2015</t>
  </si>
  <si>
    <t xml:space="preserve">Керамзитовый гравий </t>
  </si>
  <si>
    <t xml:space="preserve">Армированная цп стяжка </t>
  </si>
  <si>
    <t xml:space="preserve">Праймер полимерный ТЕХНОНИКОЛЬ №08 </t>
  </si>
  <si>
    <t xml:space="preserve">Унифлекс Вент П СТО 72746455-3.1.12-2015 </t>
  </si>
  <si>
    <t>Техноэласт Пламя Стоп СТО 72746455-3.1.11-2015</t>
  </si>
  <si>
    <t>Г-Т</t>
  </si>
  <si>
    <t>Металлические конструкции (КР)</t>
  </si>
  <si>
    <t xml:space="preserve">Сэндвич профиль МП СП </t>
  </si>
  <si>
    <t>Минераловатный утеплитель ISOVER ВентФасад низ 150 мм</t>
  </si>
  <si>
    <t>Ветрозащитная пленка TYVEK</t>
  </si>
  <si>
    <t xml:space="preserve">Профлист </t>
  </si>
  <si>
    <t>Л-Т</t>
  </si>
  <si>
    <t>Сцена 1-4</t>
  </si>
  <si>
    <t>12-16</t>
  </si>
  <si>
    <t>Экструзионный пенополистирол ТЕХНОНИКОЛЬ CARBON PROF СТО 72746455-3.3.3.1-2015-60 мм</t>
  </si>
  <si>
    <t>Экструзионный пенополистирол ТЕХНОНИКОЛЬ CARBON PROF СТО 72746455-3.3.3.1-2015-100 мм</t>
  </si>
  <si>
    <t>Армированная цп стяжка -50мм</t>
  </si>
  <si>
    <t>Праймер битумный ТЕХНОНИКОЛЬ №01</t>
  </si>
  <si>
    <t>XPS ТЕХНОНИКОЛЬ CARBON PROF СТО 72746455-2015-100мм</t>
  </si>
  <si>
    <t xml:space="preserve">Праймер полимерный ТЕХНОНИКОЛЬ №08 быстросохнущий </t>
  </si>
  <si>
    <t>Т-Р</t>
  </si>
  <si>
    <t>Г-А</t>
  </si>
  <si>
    <t>2-15</t>
  </si>
  <si>
    <t>28 л. Отм+11.460</t>
  </si>
  <si>
    <t>39 л  13/10</t>
  </si>
  <si>
    <t>40 л</t>
  </si>
  <si>
    <t xml:space="preserve">площадь </t>
  </si>
  <si>
    <t>Праймер полимерный ТЕХНОНИКОЛЬ №08</t>
  </si>
  <si>
    <t xml:space="preserve">Рулонная пароизоляция "Технобарьер" </t>
  </si>
  <si>
    <t xml:space="preserve">Устройство теплоизоляции в 2 слоя </t>
  </si>
  <si>
    <t xml:space="preserve">Устройство уклонообразующего слоя </t>
  </si>
  <si>
    <t xml:space="preserve">Керамзитовый гравий (НГ), толщ. 30-250 мм </t>
  </si>
  <si>
    <t xml:space="preserve">Унифлекс Вент П </t>
  </si>
  <si>
    <t xml:space="preserve">Техноэласт Пламя Стоп </t>
  </si>
  <si>
    <t xml:space="preserve">Устройство кровель плоских из наплавляемых материалов в 2 слоя </t>
  </si>
  <si>
    <t>шт</t>
  </si>
  <si>
    <t xml:space="preserve">Устройство наружной водосточной системы </t>
  </si>
  <si>
    <t xml:space="preserve">Водоприемная воронка ТЕХНОНИКОЛЬ с подогревом </t>
  </si>
  <si>
    <t xml:space="preserve">м.пог </t>
  </si>
  <si>
    <t>Устройство деформационного шва в примыкании к стене (7019-АР, л.44, узел 6)</t>
  </si>
  <si>
    <t>Устройство пароизоляции в 1 слой</t>
  </si>
  <si>
    <t xml:space="preserve">Огрунтовка оснований в 1 слой  </t>
  </si>
  <si>
    <t xml:space="preserve">Устройство примыканий кровель из наплавляемых материалов к трубе </t>
  </si>
  <si>
    <t>Устройство деформационного шва (7019-АР, л.43, узел 5)</t>
  </si>
  <si>
    <t>Устройство примыканий кровель из наплавляемых материалов к выходу на крышу (7019-АР, л.44, узел 7)</t>
  </si>
  <si>
    <t>Монтаж кровельного ограждения (7019-АР, л. 46, узел 9)</t>
  </si>
  <si>
    <t>м2</t>
  </si>
  <si>
    <t>м. пог</t>
  </si>
  <si>
    <t xml:space="preserve">Устройство примыканий кровель из наплавляемых материалов к  парапетам высотой: более 600 мм (7019-АР, л.40, узел 1) </t>
  </si>
  <si>
    <t xml:space="preserve">блок 1 </t>
  </si>
  <si>
    <t>блок 2</t>
  </si>
  <si>
    <t>блок 3</t>
  </si>
  <si>
    <t>блок 4</t>
  </si>
  <si>
    <t xml:space="preserve">наплавл </t>
  </si>
  <si>
    <t xml:space="preserve">сэндвич </t>
  </si>
  <si>
    <t>Экструзионный пенополистирол XPS ТЕХНОНИКОЛЬ CARBON PROF, толщ. 100 мм+100мм</t>
  </si>
  <si>
    <t>Воронка парапетная ТЕХНОНИКОЛЬ 100х100х600мм</t>
  </si>
  <si>
    <t>Труба водосточная Ду100мм</t>
  </si>
  <si>
    <t>шт.</t>
  </si>
  <si>
    <t>Тротуарная плитка 300х300мм по цементно-песчаному раствору</t>
  </si>
  <si>
    <t xml:space="preserve">замечание создано </t>
  </si>
  <si>
    <t xml:space="preserve">7019-АР, не указана марка ЦП раствора </t>
  </si>
  <si>
    <t>Устройство цементно-песчаной стяжки толщ. 50 мм, армированной</t>
  </si>
  <si>
    <t xml:space="preserve">м. пог </t>
  </si>
  <si>
    <t>Воронка водосточная Ду125мм</t>
  </si>
  <si>
    <t>Ведомость объёмов работ №10 от 06.04.2026г</t>
  </si>
  <si>
    <t>м.п.</t>
  </si>
  <si>
    <t>Вытяжной клапан на кровлю Ду50 - 5 шт.</t>
  </si>
  <si>
    <t>Вытяжной клапан на кровлю Ду110 - 7 шт.</t>
  </si>
  <si>
    <t xml:space="preserve">Техноэласт ФИКС </t>
  </si>
  <si>
    <t>Устройство козырьков на спусках в подвал на отм. (спуск №1,2)</t>
  </si>
  <si>
    <t>Техноруф Н КЛИН - 30-80 мм</t>
  </si>
  <si>
    <t>ТЕХНОРУФ В ЭКСТРА С - 50 мм</t>
  </si>
  <si>
    <t>Устройство теплоизоляции</t>
  </si>
  <si>
    <t>Монтаж кровли из профилированного листа</t>
  </si>
  <si>
    <t xml:space="preserve">Устройство примыкания наплавляемой кровли к водоприемным воронкам (7019-АР, л.40, узел 2) </t>
  </si>
  <si>
    <t>Некорректно отображен узел (порог двери или на всю длину?)</t>
  </si>
  <si>
    <t xml:space="preserve">Узлы примыкания наплавляемой кровли </t>
  </si>
  <si>
    <t xml:space="preserve">В проекте нет расстояния труб,выходящих на кровлю </t>
  </si>
  <si>
    <t xml:space="preserve">Устройство примыканий кровель из наплавляемых материалов к  парапетам высотой : 600 мм (7019-АР, л.42, узел 4) </t>
  </si>
  <si>
    <t>Аэратор кровельный ТехноНИКОЛЬ 160х460мм, из расчета 1 шт. на 100 м2</t>
  </si>
  <si>
    <t xml:space="preserve">Устройство примыкание наплавляемой кровли к кровельному аэратору </t>
  </si>
  <si>
    <t>Устройство примыкания к вентшахтам</t>
  </si>
  <si>
    <t>Устройство примыкания к вертикальным поверхностям стен (лестницы, лифтовые шахты)</t>
  </si>
  <si>
    <t>Устройство деформационного шва (7019-АР, л.62, узел 16)</t>
  </si>
  <si>
    <t xml:space="preserve">Не отображены в проекте </t>
  </si>
  <si>
    <t xml:space="preserve">Нет в проекте </t>
  </si>
  <si>
    <t>Узел примыкания не указан в проекте. Также, отсутсвует расстояние выхода вентшахт на кровлю.</t>
  </si>
  <si>
    <t xml:space="preserve">Ограждение Технониколь КО-PRO/PV/800-3 </t>
  </si>
  <si>
    <t xml:space="preserve">Устройство примыканий кровель из наплавляемых материалов к парапетам (примыкание к парапету в местах монтажа кровельного ограждения) </t>
  </si>
  <si>
    <t>Перепад по высоте между блоком 1 и 2</t>
  </si>
  <si>
    <t>в осях Л-Т/6</t>
  </si>
  <si>
    <t>Паробарьер С</t>
  </si>
  <si>
    <t xml:space="preserve">в 7019-АР не указан размер участка усиления кровельного ковра тротураной плиткой, толщина плитки, марка ЦП раствора </t>
  </si>
  <si>
    <t>Устройство парапетной водосточной системы ВС-1 (7019-АР, л.41, узел 3)</t>
  </si>
  <si>
    <t xml:space="preserve">Входной узел № 2 </t>
  </si>
  <si>
    <t>Устройство пароизоляционного слоя</t>
  </si>
  <si>
    <t>Устройство примыканий кровель из наплавляемых материалов к парапету высотой 270 мм</t>
  </si>
  <si>
    <t>узел Е</t>
  </si>
  <si>
    <t xml:space="preserve">Устройство примыканий кровель из наплавляемых материалов к стене </t>
  </si>
  <si>
    <t xml:space="preserve">Устройство водосточной системы </t>
  </si>
  <si>
    <t>Водосточная труба - 1шт. (5м)</t>
  </si>
  <si>
    <t>узел Ж</t>
  </si>
  <si>
    <t>Входной узел № 3</t>
  </si>
  <si>
    <t>Входной узел № 4</t>
  </si>
  <si>
    <t>Входной узел № 5</t>
  </si>
  <si>
    <t>Устройство примыканий кровель из наплавляемых материалов к парапету высотой 285 мм</t>
  </si>
  <si>
    <t>Устройство примыканий кровель из наплавляемых материалов к парапету высотой 300 мм</t>
  </si>
  <si>
    <t>Устройство наплавляемой кровли по профлисту ТН-Кровля МАСТЕР RE30 (Блок 2 в осях Г/1-Т/1-4)</t>
  </si>
  <si>
    <t>Устройство пароизоляции</t>
  </si>
  <si>
    <t xml:space="preserve">Устройство теплоизоляции </t>
  </si>
  <si>
    <t xml:space="preserve">Устройство кровель плоских из наплавляемых материалов  </t>
  </si>
  <si>
    <t xml:space="preserve">Техноэласт ПЛАМЯ СТОП </t>
  </si>
  <si>
    <t>-</t>
  </si>
  <si>
    <t>ЦПР</t>
  </si>
  <si>
    <t xml:space="preserve">ВОР №10 от 06.04.2026 составлена на основании BIM-модели в.3 от 19.02.2026. Объем выполнения работ по устройству кровли указан предварительный. Данный объем будет откорректирован после окончательно выданного раздела 7019-АР (после прохождения экспертизы). </t>
  </si>
  <si>
    <t xml:space="preserve">отсутствуют в проекте </t>
  </si>
  <si>
    <t>Крепежный элемент (костыль) из листовой стали толщиной 4 мм,
шириной 40 мм, l=370 мм, шаг 500 мм</t>
  </si>
  <si>
    <t>Отлив из оцинкованной стали толщиной 0,5 мм (b=450 мм)</t>
  </si>
  <si>
    <t>на отм. +11.460</t>
  </si>
  <si>
    <t>на отм. +14,740</t>
  </si>
  <si>
    <t>на отм. +15,210</t>
  </si>
  <si>
    <t>на отм. +18,110</t>
  </si>
  <si>
    <t>на отм. +18,490</t>
  </si>
  <si>
    <t>на отм. +19,090</t>
  </si>
  <si>
    <t>Устройство наплавляемой кровли (S=3710,24 м2)</t>
  </si>
  <si>
    <t>Рулонная наплавляемая пароизоляция "Технобарьер"</t>
  </si>
  <si>
    <t>XPS ТЕХНОНИКОЛЬ CARBON PROF CTO 72746455-3.3.1-2015 - 100мм</t>
  </si>
  <si>
    <t>Керамзитовый гравий 30-250мм</t>
  </si>
  <si>
    <t>Армированная ц.п. стяжка 50мм</t>
  </si>
  <si>
    <t>Праймер полимерный ТЕХНОНИКОЛЬ №08 Быстросохнущий</t>
  </si>
  <si>
    <t>Унифлекс ВЕНТ П СТО 72746455-3.1.12-2015</t>
  </si>
  <si>
    <t xml:space="preserve">Устройство наплавляемой пароизоляции в один слой </t>
  </si>
  <si>
    <t>Устройство теплоизоляционного слоя из экструзионного пенополистирола толщиной 200мм в два слоя</t>
  </si>
  <si>
    <t>Устройство армированной цементно-песчаной стяжки толщиной 50мм</t>
  </si>
  <si>
    <t>Устройство грунтующего слоя в один слой</t>
  </si>
  <si>
    <t xml:space="preserve">Устройство нижнего наплавляемого слоя гидроизоляционного ковра </t>
  </si>
  <si>
    <t xml:space="preserve">Устройство верхнего наплавляемого слоя гидроизоляционного ковра </t>
  </si>
  <si>
    <t>Устройство примыкания кровель из наплавляемых материалов к парапетам высотой: до 600 мм с утеплением 
Устройство деформационного шва (7019-АР, л.63, узел 15)</t>
  </si>
  <si>
    <t xml:space="preserve">7 м.пог. л.44 узел 7 </t>
  </si>
  <si>
    <t>по ВК 12 труб выходит на кровлю</t>
  </si>
  <si>
    <r>
      <t>Устройство наплавляемой кровли ТН-Кровля Фикс</t>
    </r>
    <r>
      <rPr>
        <b/>
        <sz val="12"/>
        <color rgb="FFFF0000"/>
        <rFont val="Times New Roman"/>
        <family val="1"/>
        <charset val="204"/>
      </rPr>
      <t xml:space="preserve"> (входные узлы)</t>
    </r>
  </si>
  <si>
    <t>Профлист 75Н (МП-35х1035-В с антиконденсатным покрытием)
Спуск в подвал №1 - 4,6 м2
Спуск в подвал №2 - 4,6 м2
Спуск в подвал №3 - 4,6 м2</t>
  </si>
  <si>
    <t>Устройство водосточной системы ВС-1 (парапет) Над лифтами и лестничными клетками</t>
  </si>
  <si>
    <t>СПОРТЗАЛ не входит</t>
  </si>
  <si>
    <t>было 1,1</t>
  </si>
  <si>
    <t>было 38</t>
  </si>
  <si>
    <t>было 5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</si>
</sst>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&quot; шт.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9"/>
      <name val="Calibri"/>
      <family val="2"/>
      <scheme val="minor"/>
    </font>
    <font>
      <i/>
      <u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78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0" xfId="0" applyFont="1" applyFill="1"/>
    <xf numFmtId="164" fontId="2" fillId="0" borderId="0" xfId="0" applyNumberFormat="1" applyFont="1"/>
    <xf numFmtId="49" fontId="0" fillId="0" borderId="0" xfId="0" applyNumberFormat="1"/>
    <xf numFmtId="0" fontId="7" fillId="0" borderId="0" xfId="0" applyFont="1"/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Fill="1"/>
    <xf numFmtId="0" fontId="10" fillId="0" borderId="0" xfId="0" applyFont="1"/>
    <xf numFmtId="0" fontId="12" fillId="0" borderId="9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9" xfId="0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2" fontId="0" fillId="0" borderId="0" xfId="0" applyNumberFormat="1" applyBorder="1"/>
    <xf numFmtId="0" fontId="5" fillId="0" borderId="9" xfId="0" applyFont="1" applyBorder="1" applyAlignment="1">
      <alignment horizontal="center" vertical="center"/>
    </xf>
    <xf numFmtId="0" fontId="0" fillId="6" borderId="0" xfId="0" applyFill="1"/>
    <xf numFmtId="0" fontId="0" fillId="4" borderId="0" xfId="0" applyFill="1"/>
    <xf numFmtId="0" fontId="0" fillId="7" borderId="0" xfId="0" applyFill="1"/>
    <xf numFmtId="0" fontId="0" fillId="8" borderId="0" xfId="0" applyFill="1"/>
    <xf numFmtId="0" fontId="9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7" fillId="0" borderId="0" xfId="0" applyNumberFormat="1" applyFont="1" applyBorder="1"/>
    <xf numFmtId="2" fontId="0" fillId="0" borderId="0" xfId="0" applyNumberFormat="1" applyFill="1"/>
    <xf numFmtId="2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/>
    </xf>
    <xf numFmtId="0" fontId="5" fillId="0" borderId="9" xfId="1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8" fillId="0" borderId="0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5" borderId="9" xfId="1" applyNumberFormat="1" applyFont="1" applyFill="1" applyBorder="1" applyAlignment="1">
      <alignment vertical="center" wrapText="1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/>
    </xf>
    <xf numFmtId="0" fontId="0" fillId="5" borderId="0" xfId="0" applyFill="1"/>
    <xf numFmtId="0" fontId="7" fillId="5" borderId="0" xfId="0" applyFont="1" applyFill="1"/>
    <xf numFmtId="2" fontId="0" fillId="5" borderId="0" xfId="0" applyNumberFormat="1" applyFill="1"/>
    <xf numFmtId="0" fontId="5" fillId="5" borderId="9" xfId="1" applyNumberFormat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/>
    </xf>
    <xf numFmtId="2" fontId="2" fillId="5" borderId="0" xfId="0" applyNumberFormat="1" applyFont="1" applyFill="1" applyAlignment="1">
      <alignment horizontal="left" vertical="center"/>
    </xf>
    <xf numFmtId="0" fontId="2" fillId="13" borderId="0" xfId="0" applyFont="1" applyFill="1"/>
    <xf numFmtId="0" fontId="2" fillId="13" borderId="9" xfId="0" applyFont="1" applyFill="1" applyBorder="1" applyAlignment="1">
      <alignment horizontal="center" vertical="center"/>
    </xf>
    <xf numFmtId="0" fontId="5" fillId="13" borderId="9" xfId="1" applyNumberFormat="1" applyFont="1" applyFill="1" applyBorder="1" applyAlignment="1">
      <alignment vertical="center" wrapText="1"/>
    </xf>
    <xf numFmtId="0" fontId="2" fillId="13" borderId="0" xfId="0" applyFont="1" applyFill="1" applyAlignment="1">
      <alignment horizontal="left" vertical="center"/>
    </xf>
    <xf numFmtId="0" fontId="2" fillId="13" borderId="0" xfId="0" applyFont="1" applyFill="1" applyAlignment="1">
      <alignment horizontal="left"/>
    </xf>
    <xf numFmtId="0" fontId="0" fillId="13" borderId="0" xfId="0" applyFill="1"/>
    <xf numFmtId="0" fontId="5" fillId="13" borderId="9" xfId="1" applyNumberFormat="1" applyFont="1" applyFill="1" applyBorder="1" applyAlignment="1">
      <alignment horizontal="left" vertical="center" wrapText="1"/>
    </xf>
    <xf numFmtId="0" fontId="2" fillId="13" borderId="9" xfId="0" applyFont="1" applyFill="1" applyBorder="1"/>
    <xf numFmtId="0" fontId="5" fillId="13" borderId="0" xfId="0" applyFont="1" applyFill="1" applyAlignment="1">
      <alignment horizontal="left"/>
    </xf>
    <xf numFmtId="0" fontId="4" fillId="13" borderId="9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65" fontId="4" fillId="0" borderId="9" xfId="0" applyNumberFormat="1" applyFont="1" applyFill="1" applyBorder="1" applyAlignment="1">
      <alignment horizontal="right" vertical="center"/>
    </xf>
    <xf numFmtId="0" fontId="4" fillId="13" borderId="9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2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/>
    <xf numFmtId="2" fontId="5" fillId="4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2" fontId="12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13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2" fontId="17" fillId="0" borderId="0" xfId="0" applyNumberFormat="1" applyFont="1" applyAlignment="1">
      <alignment horizontal="left" vertical="center"/>
    </xf>
    <xf numFmtId="2" fontId="5" fillId="4" borderId="7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2" fontId="17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12" fillId="0" borderId="0" xfId="0" applyFont="1"/>
    <xf numFmtId="0" fontId="12" fillId="0" borderId="0" xfId="0" applyFont="1" applyAlignment="1">
      <alignment horizontal="left"/>
    </xf>
    <xf numFmtId="0" fontId="2" fillId="14" borderId="0" xfId="0" applyFont="1" applyFill="1"/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/>
    </xf>
    <xf numFmtId="0" fontId="17" fillId="14" borderId="0" xfId="0" applyFont="1" applyFill="1" applyAlignment="1">
      <alignment horizontal="left"/>
    </xf>
    <xf numFmtId="0" fontId="0" fillId="14" borderId="0" xfId="0" applyFill="1"/>
    <xf numFmtId="0" fontId="2" fillId="14" borderId="9" xfId="0" applyFont="1" applyFill="1" applyBorder="1" applyAlignment="1">
      <alignment horizontal="center" vertical="center"/>
    </xf>
    <xf numFmtId="0" fontId="5" fillId="14" borderId="9" xfId="1" applyNumberFormat="1" applyFont="1" applyFill="1" applyBorder="1" applyAlignment="1">
      <alignment vertical="center" wrapText="1"/>
    </xf>
    <xf numFmtId="0" fontId="2" fillId="14" borderId="9" xfId="0" applyFont="1" applyFill="1" applyBorder="1" applyAlignment="1">
      <alignment vertical="center"/>
    </xf>
    <xf numFmtId="2" fontId="2" fillId="14" borderId="0" xfId="0" applyNumberFormat="1" applyFont="1" applyFill="1" applyAlignment="1">
      <alignment horizontal="left" vertical="center"/>
    </xf>
    <xf numFmtId="0" fontId="2" fillId="14" borderId="9" xfId="0" applyFont="1" applyFill="1" applyBorder="1" applyAlignment="1">
      <alignment vertical="center" wrapText="1"/>
    </xf>
    <xf numFmtId="0" fontId="5" fillId="14" borderId="9" xfId="0" applyFont="1" applyFill="1" applyBorder="1" applyAlignment="1">
      <alignment vertical="center" wrapText="1"/>
    </xf>
    <xf numFmtId="2" fontId="2" fillId="14" borderId="0" xfId="0" applyNumberFormat="1" applyFont="1" applyFill="1" applyAlignment="1">
      <alignment horizontal="left"/>
    </xf>
    <xf numFmtId="16" fontId="17" fillId="14" borderId="0" xfId="0" applyNumberFormat="1" applyFont="1" applyFill="1" applyAlignment="1">
      <alignment horizontal="left"/>
    </xf>
    <xf numFmtId="0" fontId="2" fillId="14" borderId="9" xfId="0" applyFont="1" applyFill="1" applyBorder="1" applyAlignment="1">
      <alignment horizontal="left" vertical="center" wrapText="1"/>
    </xf>
    <xf numFmtId="164" fontId="2" fillId="14" borderId="0" xfId="0" applyNumberFormat="1" applyFont="1" applyFill="1" applyAlignment="1">
      <alignment horizontal="left" vertical="center"/>
    </xf>
    <xf numFmtId="2" fontId="2" fillId="14" borderId="9" xfId="0" applyNumberFormat="1" applyFont="1" applyFill="1" applyBorder="1" applyAlignment="1">
      <alignment vertical="center"/>
    </xf>
    <xf numFmtId="0" fontId="8" fillId="14" borderId="0" xfId="0" applyFont="1" applyFill="1" applyAlignment="1">
      <alignment horizontal="left" vertical="center"/>
    </xf>
    <xf numFmtId="2" fontId="2" fillId="14" borderId="9" xfId="0" applyNumberFormat="1" applyFont="1" applyFill="1" applyBorder="1" applyAlignment="1">
      <alignment horizontal="center" vertical="center"/>
    </xf>
    <xf numFmtId="1" fontId="2" fillId="14" borderId="9" xfId="0" applyNumberFormat="1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left" vertical="center" wrapText="1"/>
    </xf>
    <xf numFmtId="2" fontId="5" fillId="4" borderId="9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2" fontId="17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2" fontId="6" fillId="14" borderId="9" xfId="0" applyNumberFormat="1" applyFont="1" applyFill="1" applyBorder="1" applyAlignment="1">
      <alignment horizontal="center" vertical="center"/>
    </xf>
    <xf numFmtId="2" fontId="4" fillId="14" borderId="9" xfId="0" applyNumberFormat="1" applyFont="1" applyFill="1" applyBorder="1" applyAlignment="1">
      <alignment horizontal="center" vertical="center"/>
    </xf>
    <xf numFmtId="1" fontId="6" fillId="14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2" fontId="5" fillId="15" borderId="9" xfId="0" applyNumberFormat="1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2" fontId="5" fillId="15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" fillId="14" borderId="9" xfId="0" applyFont="1" applyFill="1" applyBorder="1" applyAlignment="1">
      <alignment horizontal="center" vertical="center"/>
    </xf>
    <xf numFmtId="2" fontId="2" fillId="14" borderId="9" xfId="0" applyNumberFormat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8" fillId="14" borderId="9" xfId="1" applyNumberFormat="1" applyFont="1" applyFill="1" applyBorder="1" applyAlignment="1">
      <alignment horizontal="left" vertical="center" wrapText="1"/>
    </xf>
    <xf numFmtId="0" fontId="5" fillId="14" borderId="9" xfId="1" applyNumberFormat="1" applyFont="1" applyFill="1" applyBorder="1" applyAlignment="1">
      <alignment horizontal="left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14" borderId="1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right" vertical="center"/>
    </xf>
    <xf numFmtId="2" fontId="4" fillId="0" borderId="10" xfId="0" applyNumberFormat="1" applyFont="1" applyFill="1" applyBorder="1" applyAlignment="1">
      <alignment horizontal="right" vertical="center"/>
    </xf>
    <xf numFmtId="2" fontId="4" fillId="0" borderId="7" xfId="0" applyNumberFormat="1" applyFont="1" applyFill="1" applyBorder="1" applyAlignment="1">
      <alignment horizontal="right" vertical="center"/>
    </xf>
    <xf numFmtId="0" fontId="5" fillId="0" borderId="8" xfId="1" applyNumberFormat="1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left" vertical="center"/>
    </xf>
    <xf numFmtId="164" fontId="8" fillId="0" borderId="16" xfId="0" applyNumberFormat="1" applyFont="1" applyFill="1" applyBorder="1" applyAlignment="1">
      <alignment horizontal="left" vertical="center"/>
    </xf>
    <xf numFmtId="2" fontId="5" fillId="4" borderId="8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left" vertical="center" wrapText="1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5" xfId="0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</cellXfs>
  <cellStyles count="2">
    <cellStyle name="20% — акцент6" xfId="1" builtin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7"/>
  <sheetViews>
    <sheetView tabSelected="1" zoomScale="69" zoomScaleNormal="69" workbookViewId="0">
      <selection activeCell="F80" sqref="F80"/>
    </sheetView>
  </sheetViews>
  <sheetFormatPr defaultRowHeight="18.75" x14ac:dyDescent="0.3"/>
  <cols>
    <col min="2" max="2" width="5.42578125" style="70" customWidth="1"/>
    <col min="3" max="3" width="70" customWidth="1"/>
    <col min="5" max="5" width="12.42578125" style="27" customWidth="1"/>
    <col min="6" max="6" width="79" customWidth="1"/>
    <col min="7" max="7" width="82" hidden="1" customWidth="1"/>
    <col min="8" max="8" width="0" hidden="1" customWidth="1"/>
    <col min="9" max="9" width="15.7109375" style="158" customWidth="1"/>
    <col min="10" max="10" width="10.28515625" bestFit="1" customWidth="1"/>
  </cols>
  <sheetData>
    <row r="1" spans="1:14" x14ac:dyDescent="0.3">
      <c r="A1" s="2"/>
      <c r="B1" s="85"/>
      <c r="C1" s="2"/>
      <c r="D1" s="3"/>
      <c r="E1" s="25"/>
      <c r="F1" s="2"/>
      <c r="G1" s="3"/>
      <c r="H1" s="2"/>
    </row>
    <row r="2" spans="1:14" x14ac:dyDescent="0.3">
      <c r="A2" s="2"/>
      <c r="B2" s="235" t="s">
        <v>100</v>
      </c>
      <c r="C2" s="235"/>
      <c r="D2" s="235"/>
      <c r="E2" s="235"/>
      <c r="F2" s="235"/>
      <c r="G2" s="3"/>
      <c r="H2" s="2"/>
    </row>
    <row r="3" spans="1:14" x14ac:dyDescent="0.3">
      <c r="A3" s="2"/>
      <c r="B3" s="236" t="s">
        <v>25</v>
      </c>
      <c r="C3" s="236"/>
      <c r="D3" s="236"/>
      <c r="E3" s="236"/>
      <c r="F3" s="236"/>
      <c r="G3" s="3"/>
      <c r="H3" s="2"/>
    </row>
    <row r="4" spans="1:14" x14ac:dyDescent="0.3">
      <c r="A4" s="2"/>
      <c r="B4" s="237" t="s">
        <v>26</v>
      </c>
      <c r="C4" s="237"/>
      <c r="D4" s="237"/>
      <c r="E4" s="237"/>
      <c r="F4" s="237"/>
      <c r="G4" s="3"/>
      <c r="H4" s="2"/>
    </row>
    <row r="5" spans="1:14" ht="19.5" thickBot="1" x14ac:dyDescent="0.35">
      <c r="A5" s="2"/>
      <c r="B5" s="85"/>
      <c r="C5" s="3"/>
      <c r="D5" s="3"/>
      <c r="E5" s="25"/>
      <c r="F5" s="3"/>
      <c r="G5" s="3"/>
      <c r="H5" s="2"/>
    </row>
    <row r="6" spans="1:14" ht="32.25" thickTop="1" x14ac:dyDescent="0.3">
      <c r="A6" s="2"/>
      <c r="B6" s="5" t="s">
        <v>27</v>
      </c>
      <c r="C6" s="6" t="s">
        <v>28</v>
      </c>
      <c r="D6" s="6" t="s">
        <v>29</v>
      </c>
      <c r="E6" s="26" t="s">
        <v>30</v>
      </c>
      <c r="F6" s="7" t="s">
        <v>31</v>
      </c>
      <c r="G6" s="3"/>
      <c r="H6" s="2"/>
    </row>
    <row r="7" spans="1:14" x14ac:dyDescent="0.3">
      <c r="A7" s="2"/>
      <c r="B7" s="243" t="s">
        <v>160</v>
      </c>
      <c r="C7" s="244"/>
      <c r="D7" s="244"/>
      <c r="E7" s="244"/>
      <c r="F7" s="245"/>
      <c r="G7" s="90"/>
      <c r="H7" s="91"/>
    </row>
    <row r="8" spans="1:14" ht="15.75" customHeight="1" x14ac:dyDescent="0.3">
      <c r="A8" s="2"/>
      <c r="B8" s="272" t="s">
        <v>154</v>
      </c>
      <c r="C8" s="273"/>
      <c r="D8" s="273"/>
      <c r="E8" s="275">
        <f>E9</f>
        <v>1137.3</v>
      </c>
      <c r="F8" s="277"/>
      <c r="G8" s="90"/>
      <c r="H8" s="91"/>
      <c r="N8" s="23"/>
    </row>
    <row r="9" spans="1:14" s="138" customFormat="1" hidden="1" x14ac:dyDescent="0.3">
      <c r="A9" s="133"/>
      <c r="B9" s="134">
        <v>1</v>
      </c>
      <c r="C9" s="135" t="s">
        <v>75</v>
      </c>
      <c r="D9" s="221" t="s">
        <v>81</v>
      </c>
      <c r="E9" s="247">
        <v>1137.3</v>
      </c>
      <c r="F9" s="142" t="s">
        <v>63</v>
      </c>
      <c r="G9" s="136"/>
      <c r="H9" s="137"/>
      <c r="I9" s="159"/>
    </row>
    <row r="10" spans="1:14" s="126" customFormat="1" ht="31.5" hidden="1" x14ac:dyDescent="0.3">
      <c r="A10" s="8"/>
      <c r="B10" s="122">
        <v>2</v>
      </c>
      <c r="C10" s="123" t="s">
        <v>64</v>
      </c>
      <c r="D10" s="246"/>
      <c r="E10" s="248"/>
      <c r="F10" s="143" t="s">
        <v>90</v>
      </c>
      <c r="G10" s="124"/>
      <c r="H10" s="125"/>
      <c r="I10" s="160"/>
      <c r="K10" s="127"/>
      <c r="L10" s="128"/>
    </row>
    <row r="11" spans="1:14" hidden="1" x14ac:dyDescent="0.3">
      <c r="A11" s="2"/>
      <c r="B11" s="89">
        <v>3</v>
      </c>
      <c r="C11" s="30" t="s">
        <v>65</v>
      </c>
      <c r="D11" s="246"/>
      <c r="E11" s="248"/>
      <c r="F11" s="144" t="s">
        <v>66</v>
      </c>
      <c r="G11" s="90"/>
      <c r="H11" s="91"/>
      <c r="K11" s="11"/>
    </row>
    <row r="12" spans="1:14" ht="31.5" hidden="1" x14ac:dyDescent="0.3">
      <c r="A12" s="2"/>
      <c r="B12" s="83">
        <v>4</v>
      </c>
      <c r="C12" s="72" t="s">
        <v>97</v>
      </c>
      <c r="D12" s="246"/>
      <c r="E12" s="248"/>
      <c r="F12" s="145" t="s">
        <v>149</v>
      </c>
      <c r="G12" s="95" t="s">
        <v>96</v>
      </c>
      <c r="H12" s="92" t="s">
        <v>95</v>
      </c>
      <c r="K12" s="11"/>
    </row>
    <row r="13" spans="1:14" hidden="1" x14ac:dyDescent="0.3">
      <c r="A13" s="2"/>
      <c r="B13" s="89">
        <v>5</v>
      </c>
      <c r="C13" s="29" t="s">
        <v>76</v>
      </c>
      <c r="D13" s="246"/>
      <c r="E13" s="248"/>
      <c r="F13" s="144" t="s">
        <v>62</v>
      </c>
      <c r="G13" s="90"/>
      <c r="H13" s="91"/>
      <c r="K13" s="11"/>
    </row>
    <row r="14" spans="1:14" hidden="1" x14ac:dyDescent="0.3">
      <c r="A14" s="2"/>
      <c r="B14" s="221">
        <v>6</v>
      </c>
      <c r="C14" s="241" t="s">
        <v>69</v>
      </c>
      <c r="D14" s="246"/>
      <c r="E14" s="248"/>
      <c r="F14" s="146" t="s">
        <v>67</v>
      </c>
      <c r="G14" s="90"/>
      <c r="H14" s="91"/>
    </row>
    <row r="15" spans="1:14" hidden="1" x14ac:dyDescent="0.3">
      <c r="A15" s="2"/>
      <c r="B15" s="222"/>
      <c r="C15" s="242"/>
      <c r="D15" s="222"/>
      <c r="E15" s="249"/>
      <c r="F15" s="147" t="s">
        <v>68</v>
      </c>
      <c r="G15" s="90"/>
      <c r="H15" s="91"/>
    </row>
    <row r="16" spans="1:14" ht="15.75" customHeight="1" x14ac:dyDescent="0.3">
      <c r="A16" s="2"/>
      <c r="B16" s="274" t="s">
        <v>155</v>
      </c>
      <c r="C16" s="273"/>
      <c r="D16" s="273"/>
      <c r="E16" s="275">
        <f>E17</f>
        <v>115.08</v>
      </c>
      <c r="F16" s="276"/>
      <c r="G16" s="90"/>
      <c r="H16" s="91"/>
    </row>
    <row r="17" spans="1:9" s="138" customFormat="1" hidden="1" x14ac:dyDescent="0.3">
      <c r="A17" s="133"/>
      <c r="B17" s="134">
        <v>7</v>
      </c>
      <c r="C17" s="139" t="s">
        <v>75</v>
      </c>
      <c r="D17" s="221" t="s">
        <v>81</v>
      </c>
      <c r="E17" s="247">
        <v>115.08</v>
      </c>
      <c r="F17" s="148" t="s">
        <v>63</v>
      </c>
      <c r="G17" s="136"/>
      <c r="H17" s="137"/>
      <c r="I17" s="159"/>
    </row>
    <row r="18" spans="1:9" s="126" customFormat="1" ht="31.5" hidden="1" x14ac:dyDescent="0.3">
      <c r="A18" s="8"/>
      <c r="B18" s="122">
        <v>8</v>
      </c>
      <c r="C18" s="129" t="s">
        <v>64</v>
      </c>
      <c r="D18" s="246"/>
      <c r="E18" s="248"/>
      <c r="F18" s="143" t="s">
        <v>90</v>
      </c>
      <c r="G18" s="132"/>
      <c r="H18" s="131"/>
      <c r="I18" s="160"/>
    </row>
    <row r="19" spans="1:9" hidden="1" x14ac:dyDescent="0.3">
      <c r="A19" s="2"/>
      <c r="B19" s="89">
        <v>9</v>
      </c>
      <c r="C19" s="12" t="s">
        <v>65</v>
      </c>
      <c r="D19" s="246"/>
      <c r="E19" s="248"/>
      <c r="F19" s="144" t="s">
        <v>66</v>
      </c>
      <c r="G19" s="90"/>
      <c r="H19" s="93"/>
    </row>
    <row r="20" spans="1:9" ht="31.5" hidden="1" x14ac:dyDescent="0.3">
      <c r="A20" s="2"/>
      <c r="B20" s="83">
        <v>10</v>
      </c>
      <c r="C20" s="72" t="s">
        <v>97</v>
      </c>
      <c r="D20" s="246"/>
      <c r="E20" s="248"/>
      <c r="F20" s="145" t="s">
        <v>149</v>
      </c>
      <c r="G20" s="94"/>
      <c r="H20" s="93"/>
    </row>
    <row r="21" spans="1:9" hidden="1" x14ac:dyDescent="0.3">
      <c r="A21" s="2"/>
      <c r="B21" s="89">
        <v>11</v>
      </c>
      <c r="C21" s="17" t="s">
        <v>76</v>
      </c>
      <c r="D21" s="246"/>
      <c r="E21" s="248"/>
      <c r="F21" s="144" t="s">
        <v>62</v>
      </c>
      <c r="G21" s="94"/>
      <c r="H21" s="93"/>
    </row>
    <row r="22" spans="1:9" hidden="1" x14ac:dyDescent="0.3">
      <c r="A22" s="2"/>
      <c r="B22" s="221">
        <v>12</v>
      </c>
      <c r="C22" s="250" t="s">
        <v>69</v>
      </c>
      <c r="D22" s="246"/>
      <c r="E22" s="248"/>
      <c r="F22" s="149" t="s">
        <v>67</v>
      </c>
      <c r="G22" s="90"/>
      <c r="H22" s="93"/>
    </row>
    <row r="23" spans="1:9" ht="15.75" hidden="1" customHeight="1" x14ac:dyDescent="0.3">
      <c r="A23" s="2"/>
      <c r="B23" s="246"/>
      <c r="C23" s="251"/>
      <c r="D23" s="222"/>
      <c r="E23" s="249"/>
      <c r="F23" s="147" t="s">
        <v>68</v>
      </c>
      <c r="G23" s="90"/>
      <c r="H23" s="93"/>
    </row>
    <row r="24" spans="1:9" ht="15.75" customHeight="1" x14ac:dyDescent="0.3">
      <c r="A24" s="2"/>
      <c r="B24" s="274" t="s">
        <v>156</v>
      </c>
      <c r="C24" s="273"/>
      <c r="D24" s="273"/>
      <c r="E24" s="275">
        <f>E25</f>
        <v>2268.9499999999998</v>
      </c>
      <c r="F24" s="276"/>
      <c r="G24" s="90"/>
      <c r="H24" s="93"/>
    </row>
    <row r="25" spans="1:9" s="138" customFormat="1" ht="15.75" hidden="1" customHeight="1" x14ac:dyDescent="0.3">
      <c r="A25" s="133"/>
      <c r="B25" s="134">
        <v>13</v>
      </c>
      <c r="C25" s="139" t="s">
        <v>75</v>
      </c>
      <c r="D25" s="221" t="s">
        <v>81</v>
      </c>
      <c r="E25" s="247">
        <v>2268.9499999999998</v>
      </c>
      <c r="F25" s="148" t="s">
        <v>63</v>
      </c>
      <c r="G25" s="136"/>
      <c r="H25" s="141"/>
      <c r="I25" s="159"/>
    </row>
    <row r="26" spans="1:9" s="126" customFormat="1" ht="32.25" hidden="1" customHeight="1" x14ac:dyDescent="0.3">
      <c r="A26" s="8"/>
      <c r="B26" s="122">
        <v>14</v>
      </c>
      <c r="C26" s="129" t="s">
        <v>64</v>
      </c>
      <c r="D26" s="246"/>
      <c r="E26" s="248"/>
      <c r="F26" s="143" t="s">
        <v>90</v>
      </c>
      <c r="G26" s="124"/>
      <c r="H26" s="131"/>
      <c r="I26" s="160"/>
    </row>
    <row r="27" spans="1:9" ht="15.75" hidden="1" customHeight="1" x14ac:dyDescent="0.3">
      <c r="A27" s="2"/>
      <c r="B27" s="108">
        <v>15</v>
      </c>
      <c r="C27" s="110" t="s">
        <v>65</v>
      </c>
      <c r="D27" s="246"/>
      <c r="E27" s="248"/>
      <c r="F27" s="144" t="s">
        <v>66</v>
      </c>
      <c r="G27" s="90"/>
      <c r="H27" s="93"/>
    </row>
    <row r="28" spans="1:9" ht="15.75" hidden="1" customHeight="1" x14ac:dyDescent="0.3">
      <c r="A28" s="2"/>
      <c r="B28" s="109">
        <v>16</v>
      </c>
      <c r="C28" s="72" t="s">
        <v>97</v>
      </c>
      <c r="D28" s="246"/>
      <c r="E28" s="248"/>
      <c r="F28" s="145" t="s">
        <v>149</v>
      </c>
      <c r="G28" s="90"/>
      <c r="H28" s="93"/>
    </row>
    <row r="29" spans="1:9" ht="15.75" hidden="1" customHeight="1" x14ac:dyDescent="0.3">
      <c r="A29" s="2"/>
      <c r="B29" s="108">
        <v>17</v>
      </c>
      <c r="C29" s="107" t="s">
        <v>76</v>
      </c>
      <c r="D29" s="246"/>
      <c r="E29" s="248"/>
      <c r="F29" s="144" t="s">
        <v>62</v>
      </c>
      <c r="G29" s="90"/>
      <c r="H29" s="93"/>
    </row>
    <row r="30" spans="1:9" ht="15.75" hidden="1" customHeight="1" x14ac:dyDescent="0.3">
      <c r="A30" s="2"/>
      <c r="B30" s="221">
        <v>18</v>
      </c>
      <c r="C30" s="250" t="s">
        <v>69</v>
      </c>
      <c r="D30" s="246"/>
      <c r="E30" s="248"/>
      <c r="F30" s="149" t="s">
        <v>67</v>
      </c>
      <c r="G30" s="90"/>
      <c r="H30" s="93"/>
    </row>
    <row r="31" spans="1:9" ht="15.75" hidden="1" customHeight="1" x14ac:dyDescent="0.3">
      <c r="A31" s="2"/>
      <c r="B31" s="246"/>
      <c r="C31" s="251"/>
      <c r="D31" s="222"/>
      <c r="E31" s="249"/>
      <c r="F31" s="147" t="s">
        <v>68</v>
      </c>
      <c r="G31" s="90"/>
      <c r="H31" s="93"/>
    </row>
    <row r="32" spans="1:9" ht="15.75" customHeight="1" x14ac:dyDescent="0.3">
      <c r="A32" s="2"/>
      <c r="B32" s="274" t="s">
        <v>157</v>
      </c>
      <c r="C32" s="273"/>
      <c r="D32" s="273"/>
      <c r="E32" s="275">
        <f>E33</f>
        <v>49.89</v>
      </c>
      <c r="F32" s="276"/>
      <c r="G32" s="90"/>
      <c r="H32" s="93"/>
    </row>
    <row r="33" spans="1:9" s="138" customFormat="1" ht="15.75" hidden="1" customHeight="1" x14ac:dyDescent="0.3">
      <c r="A33" s="133"/>
      <c r="B33" s="134">
        <v>19</v>
      </c>
      <c r="C33" s="139" t="s">
        <v>75</v>
      </c>
      <c r="D33" s="221" t="s">
        <v>81</v>
      </c>
      <c r="E33" s="247">
        <v>49.89</v>
      </c>
      <c r="F33" s="148" t="s">
        <v>63</v>
      </c>
      <c r="G33" s="136"/>
      <c r="H33" s="141"/>
      <c r="I33" s="159"/>
    </row>
    <row r="34" spans="1:9" s="126" customFormat="1" ht="31.5" hidden="1" customHeight="1" x14ac:dyDescent="0.3">
      <c r="A34" s="8"/>
      <c r="B34" s="122">
        <v>20</v>
      </c>
      <c r="C34" s="129" t="s">
        <v>64</v>
      </c>
      <c r="D34" s="246"/>
      <c r="E34" s="248"/>
      <c r="F34" s="143" t="s">
        <v>90</v>
      </c>
      <c r="G34" s="124"/>
      <c r="H34" s="131"/>
      <c r="I34" s="160"/>
    </row>
    <row r="35" spans="1:9" ht="15.75" hidden="1" customHeight="1" x14ac:dyDescent="0.3">
      <c r="A35" s="2"/>
      <c r="B35" s="108">
        <v>21</v>
      </c>
      <c r="C35" s="110" t="s">
        <v>65</v>
      </c>
      <c r="D35" s="246"/>
      <c r="E35" s="248"/>
      <c r="F35" s="144" t="s">
        <v>66</v>
      </c>
      <c r="G35" s="90"/>
      <c r="H35" s="93"/>
    </row>
    <row r="36" spans="1:9" ht="15.75" hidden="1" customHeight="1" x14ac:dyDescent="0.3">
      <c r="A36" s="2"/>
      <c r="B36" s="109">
        <v>22</v>
      </c>
      <c r="C36" s="72" t="s">
        <v>97</v>
      </c>
      <c r="D36" s="246"/>
      <c r="E36" s="248"/>
      <c r="F36" s="145" t="s">
        <v>149</v>
      </c>
      <c r="G36" s="90"/>
      <c r="H36" s="93"/>
    </row>
    <row r="37" spans="1:9" ht="15.75" hidden="1" customHeight="1" x14ac:dyDescent="0.3">
      <c r="A37" s="2"/>
      <c r="B37" s="108">
        <v>23</v>
      </c>
      <c r="C37" s="107" t="s">
        <v>76</v>
      </c>
      <c r="D37" s="246"/>
      <c r="E37" s="248"/>
      <c r="F37" s="144" t="s">
        <v>62</v>
      </c>
      <c r="G37" s="90"/>
      <c r="H37" s="93"/>
    </row>
    <row r="38" spans="1:9" ht="15.75" hidden="1" customHeight="1" x14ac:dyDescent="0.3">
      <c r="A38" s="2"/>
      <c r="B38" s="221">
        <v>24</v>
      </c>
      <c r="C38" s="250" t="s">
        <v>69</v>
      </c>
      <c r="D38" s="246"/>
      <c r="E38" s="248"/>
      <c r="F38" s="149" t="s">
        <v>67</v>
      </c>
      <c r="G38" s="90"/>
      <c r="H38" s="93"/>
    </row>
    <row r="39" spans="1:9" ht="15.75" hidden="1" customHeight="1" x14ac:dyDescent="0.3">
      <c r="A39" s="2"/>
      <c r="B39" s="246"/>
      <c r="C39" s="251"/>
      <c r="D39" s="222"/>
      <c r="E39" s="249"/>
      <c r="F39" s="147" t="s">
        <v>68</v>
      </c>
      <c r="G39" s="90"/>
      <c r="H39" s="93"/>
    </row>
    <row r="40" spans="1:9" ht="15.75" customHeight="1" x14ac:dyDescent="0.3">
      <c r="A40" s="2"/>
      <c r="B40" s="274" t="s">
        <v>158</v>
      </c>
      <c r="C40" s="273"/>
      <c r="D40" s="273"/>
      <c r="E40" s="275">
        <f>E41</f>
        <v>67.760000000000005</v>
      </c>
      <c r="F40" s="276"/>
      <c r="G40" s="90"/>
      <c r="H40" s="93"/>
    </row>
    <row r="41" spans="1:9" s="138" customFormat="1" ht="15.75" hidden="1" customHeight="1" x14ac:dyDescent="0.3">
      <c r="A41" s="133"/>
      <c r="B41" s="134">
        <v>25</v>
      </c>
      <c r="C41" s="139" t="s">
        <v>75</v>
      </c>
      <c r="D41" s="221" t="s">
        <v>81</v>
      </c>
      <c r="E41" s="247">
        <v>67.760000000000005</v>
      </c>
      <c r="F41" s="148" t="s">
        <v>63</v>
      </c>
      <c r="G41" s="136"/>
      <c r="H41" s="141"/>
      <c r="I41" s="159"/>
    </row>
    <row r="42" spans="1:9" s="126" customFormat="1" ht="36.75" hidden="1" customHeight="1" x14ac:dyDescent="0.3">
      <c r="A42" s="8"/>
      <c r="B42" s="122">
        <v>26</v>
      </c>
      <c r="C42" s="129" t="s">
        <v>64</v>
      </c>
      <c r="D42" s="246"/>
      <c r="E42" s="248"/>
      <c r="F42" s="143" t="s">
        <v>90</v>
      </c>
      <c r="G42" s="124"/>
      <c r="H42" s="131"/>
      <c r="I42" s="160"/>
    </row>
    <row r="43" spans="1:9" ht="15.75" hidden="1" customHeight="1" x14ac:dyDescent="0.3">
      <c r="A43" s="2"/>
      <c r="B43" s="108">
        <v>27</v>
      </c>
      <c r="C43" s="110" t="s">
        <v>65</v>
      </c>
      <c r="D43" s="246"/>
      <c r="E43" s="248"/>
      <c r="F43" s="144" t="s">
        <v>66</v>
      </c>
      <c r="G43" s="90"/>
      <c r="H43" s="93"/>
    </row>
    <row r="44" spans="1:9" ht="15.75" hidden="1" customHeight="1" x14ac:dyDescent="0.3">
      <c r="A44" s="2"/>
      <c r="B44" s="109">
        <v>28</v>
      </c>
      <c r="C44" s="72" t="s">
        <v>97</v>
      </c>
      <c r="D44" s="246"/>
      <c r="E44" s="248"/>
      <c r="F44" s="145" t="s">
        <v>149</v>
      </c>
      <c r="G44" s="90"/>
      <c r="H44" s="93"/>
    </row>
    <row r="45" spans="1:9" ht="15.75" hidden="1" customHeight="1" x14ac:dyDescent="0.3">
      <c r="A45" s="2"/>
      <c r="B45" s="108">
        <v>29</v>
      </c>
      <c r="C45" s="107" t="s">
        <v>76</v>
      </c>
      <c r="D45" s="246"/>
      <c r="E45" s="248"/>
      <c r="F45" s="144" t="s">
        <v>62</v>
      </c>
      <c r="G45" s="90"/>
      <c r="H45" s="93"/>
    </row>
    <row r="46" spans="1:9" ht="15.75" hidden="1" customHeight="1" x14ac:dyDescent="0.3">
      <c r="A46" s="2"/>
      <c r="B46" s="221">
        <v>30</v>
      </c>
      <c r="C46" s="250" t="s">
        <v>69</v>
      </c>
      <c r="D46" s="246"/>
      <c r="E46" s="248"/>
      <c r="F46" s="149" t="s">
        <v>67</v>
      </c>
      <c r="G46" s="90"/>
      <c r="H46" s="93"/>
    </row>
    <row r="47" spans="1:9" ht="15.75" hidden="1" customHeight="1" x14ac:dyDescent="0.3">
      <c r="A47" s="2"/>
      <c r="B47" s="246"/>
      <c r="C47" s="251"/>
      <c r="D47" s="222"/>
      <c r="E47" s="249"/>
      <c r="F47" s="147" t="s">
        <v>68</v>
      </c>
      <c r="G47" s="90"/>
      <c r="H47" s="93"/>
    </row>
    <row r="48" spans="1:9" ht="15.75" customHeight="1" x14ac:dyDescent="0.3">
      <c r="A48" s="2"/>
      <c r="B48" s="274" t="s">
        <v>159</v>
      </c>
      <c r="C48" s="273"/>
      <c r="D48" s="273"/>
      <c r="E48" s="275">
        <f>E49</f>
        <v>71.260000000000005</v>
      </c>
      <c r="F48" s="276"/>
      <c r="G48" s="90"/>
      <c r="H48" s="93"/>
    </row>
    <row r="49" spans="1:9" s="138" customFormat="1" ht="15.75" hidden="1" customHeight="1" x14ac:dyDescent="0.3">
      <c r="A49" s="133"/>
      <c r="B49" s="134">
        <v>31</v>
      </c>
      <c r="C49" s="139" t="s">
        <v>75</v>
      </c>
      <c r="D49" s="258" t="s">
        <v>81</v>
      </c>
      <c r="E49" s="259">
        <v>71.260000000000005</v>
      </c>
      <c r="F49" s="140" t="s">
        <v>63</v>
      </c>
      <c r="G49" s="136"/>
      <c r="H49" s="141"/>
      <c r="I49" s="159"/>
    </row>
    <row r="50" spans="1:9" s="126" customFormat="1" ht="33" hidden="1" customHeight="1" x14ac:dyDescent="0.3">
      <c r="A50" s="8"/>
      <c r="B50" s="122">
        <v>32</v>
      </c>
      <c r="C50" s="129" t="s">
        <v>64</v>
      </c>
      <c r="D50" s="258"/>
      <c r="E50" s="259"/>
      <c r="F50" s="130" t="s">
        <v>90</v>
      </c>
      <c r="G50" s="124"/>
      <c r="H50" s="131"/>
      <c r="I50" s="160"/>
    </row>
    <row r="51" spans="1:9" ht="15.75" hidden="1" customHeight="1" x14ac:dyDescent="0.3">
      <c r="A51" s="2"/>
      <c r="B51" s="121">
        <v>33</v>
      </c>
      <c r="C51" s="104" t="s">
        <v>65</v>
      </c>
      <c r="D51" s="258"/>
      <c r="E51" s="259"/>
      <c r="F51" s="18" t="s">
        <v>66</v>
      </c>
      <c r="G51" s="90"/>
      <c r="H51" s="93"/>
    </row>
    <row r="52" spans="1:9" ht="15.75" hidden="1" customHeight="1" x14ac:dyDescent="0.3">
      <c r="A52" s="2"/>
      <c r="B52" s="121">
        <v>34</v>
      </c>
      <c r="C52" s="16" t="s">
        <v>97</v>
      </c>
      <c r="D52" s="258"/>
      <c r="E52" s="259"/>
      <c r="F52" s="104" t="s">
        <v>149</v>
      </c>
      <c r="G52" s="90"/>
      <c r="H52" s="93"/>
    </row>
    <row r="53" spans="1:9" ht="15.75" hidden="1" customHeight="1" x14ac:dyDescent="0.3">
      <c r="A53" s="2"/>
      <c r="B53" s="121">
        <v>35</v>
      </c>
      <c r="C53" s="118" t="s">
        <v>76</v>
      </c>
      <c r="D53" s="258"/>
      <c r="E53" s="259"/>
      <c r="F53" s="119" t="s">
        <v>62</v>
      </c>
      <c r="G53" s="90"/>
      <c r="H53" s="93"/>
    </row>
    <row r="54" spans="1:9" ht="15.75" hidden="1" customHeight="1" x14ac:dyDescent="0.3">
      <c r="A54" s="2"/>
      <c r="B54" s="258">
        <v>36</v>
      </c>
      <c r="C54" s="220" t="s">
        <v>69</v>
      </c>
      <c r="D54" s="258"/>
      <c r="E54" s="259"/>
      <c r="F54" s="153" t="s">
        <v>67</v>
      </c>
      <c r="G54" s="90"/>
      <c r="H54" s="93"/>
    </row>
    <row r="55" spans="1:9" ht="15.75" hidden="1" customHeight="1" x14ac:dyDescent="0.3">
      <c r="A55" s="2"/>
      <c r="B55" s="258"/>
      <c r="C55" s="220"/>
      <c r="D55" s="258"/>
      <c r="E55" s="259"/>
      <c r="F55" s="19" t="s">
        <v>68</v>
      </c>
      <c r="G55" s="90"/>
      <c r="H55" s="93"/>
    </row>
    <row r="56" spans="1:9" ht="30" customHeight="1" x14ac:dyDescent="0.3">
      <c r="A56" s="2"/>
      <c r="B56" s="121">
        <v>1</v>
      </c>
      <c r="C56" s="151" t="s">
        <v>167</v>
      </c>
      <c r="D56" s="221" t="s">
        <v>81</v>
      </c>
      <c r="E56" s="261">
        <f>E8+E16+E24+E32+E40+E48</f>
        <v>3710.2400000000002</v>
      </c>
      <c r="F56" s="198" t="s">
        <v>161</v>
      </c>
      <c r="G56" s="90"/>
      <c r="H56" s="93"/>
    </row>
    <row r="57" spans="1:9" ht="30" customHeight="1" x14ac:dyDescent="0.3">
      <c r="A57" s="2"/>
      <c r="B57" s="258">
        <v>2</v>
      </c>
      <c r="C57" s="263" t="s">
        <v>168</v>
      </c>
      <c r="D57" s="246"/>
      <c r="E57" s="261"/>
      <c r="F57" s="198" t="s">
        <v>162</v>
      </c>
      <c r="G57" s="90"/>
      <c r="H57" s="93"/>
    </row>
    <row r="58" spans="1:9" ht="30" customHeight="1" x14ac:dyDescent="0.3">
      <c r="A58" s="2"/>
      <c r="B58" s="258"/>
      <c r="C58" s="264"/>
      <c r="D58" s="246"/>
      <c r="E58" s="261"/>
      <c r="F58" s="199" t="s">
        <v>162</v>
      </c>
      <c r="G58" s="90"/>
      <c r="H58" s="93"/>
    </row>
    <row r="59" spans="1:9" ht="30" customHeight="1" x14ac:dyDescent="0.3">
      <c r="A59" s="2"/>
      <c r="B59" s="121">
        <v>3</v>
      </c>
      <c r="C59" s="152" t="s">
        <v>65</v>
      </c>
      <c r="D59" s="246"/>
      <c r="E59" s="261"/>
      <c r="F59" s="199" t="s">
        <v>163</v>
      </c>
      <c r="G59" s="90"/>
      <c r="H59" s="93"/>
    </row>
    <row r="60" spans="1:9" ht="30" customHeight="1" x14ac:dyDescent="0.3">
      <c r="A60" s="2"/>
      <c r="B60" s="121">
        <v>4</v>
      </c>
      <c r="C60" s="152" t="s">
        <v>169</v>
      </c>
      <c r="D60" s="246"/>
      <c r="E60" s="261"/>
      <c r="F60" s="199" t="s">
        <v>164</v>
      </c>
      <c r="G60" s="90"/>
      <c r="H60" s="93"/>
    </row>
    <row r="61" spans="1:9" ht="30" customHeight="1" x14ac:dyDescent="0.3">
      <c r="A61" s="2"/>
      <c r="B61" s="121">
        <v>5</v>
      </c>
      <c r="C61" s="152" t="s">
        <v>170</v>
      </c>
      <c r="D61" s="246"/>
      <c r="E61" s="261"/>
      <c r="F61" s="199" t="s">
        <v>165</v>
      </c>
      <c r="G61" s="90"/>
      <c r="H61" s="93"/>
    </row>
    <row r="62" spans="1:9" ht="30" customHeight="1" x14ac:dyDescent="0.3">
      <c r="A62" s="2"/>
      <c r="B62" s="121">
        <v>6</v>
      </c>
      <c r="C62" s="152" t="s">
        <v>171</v>
      </c>
      <c r="D62" s="246"/>
      <c r="E62" s="261"/>
      <c r="F62" s="150" t="s">
        <v>166</v>
      </c>
      <c r="G62" s="90"/>
      <c r="H62" s="93"/>
    </row>
    <row r="63" spans="1:9" ht="30" customHeight="1" x14ac:dyDescent="0.3">
      <c r="A63" s="2"/>
      <c r="B63" s="121">
        <v>7</v>
      </c>
      <c r="C63" s="152" t="s">
        <v>172</v>
      </c>
      <c r="D63" s="222"/>
      <c r="E63" s="262"/>
      <c r="F63" s="150" t="s">
        <v>39</v>
      </c>
      <c r="G63" s="90"/>
      <c r="H63" s="93"/>
    </row>
    <row r="64" spans="1:9" s="172" customFormat="1" ht="24" hidden="1" customHeight="1" x14ac:dyDescent="0.3">
      <c r="A64" s="168"/>
      <c r="B64" s="238" t="s">
        <v>143</v>
      </c>
      <c r="C64" s="239"/>
      <c r="D64" s="239"/>
      <c r="E64" s="239"/>
      <c r="F64" s="240"/>
      <c r="G64" s="169"/>
      <c r="H64" s="170"/>
      <c r="I64" s="171" t="s">
        <v>179</v>
      </c>
    </row>
    <row r="65" spans="1:9" s="172" customFormat="1" hidden="1" x14ac:dyDescent="0.3">
      <c r="A65" s="168"/>
      <c r="B65" s="173">
        <v>37</v>
      </c>
      <c r="C65" s="174" t="s">
        <v>144</v>
      </c>
      <c r="D65" s="228" t="s">
        <v>81</v>
      </c>
      <c r="E65" s="229">
        <v>1228.9000000000001</v>
      </c>
      <c r="F65" s="175" t="s">
        <v>148</v>
      </c>
      <c r="G65" s="176"/>
      <c r="H65" s="170"/>
      <c r="I65" s="171"/>
    </row>
    <row r="66" spans="1:9" s="172" customFormat="1" hidden="1" x14ac:dyDescent="0.3">
      <c r="A66" s="168"/>
      <c r="B66" s="173">
        <v>38</v>
      </c>
      <c r="C66" s="177" t="s">
        <v>65</v>
      </c>
      <c r="D66" s="228"/>
      <c r="E66" s="229"/>
      <c r="F66" s="177" t="s">
        <v>148</v>
      </c>
      <c r="G66" s="169"/>
      <c r="H66" s="170"/>
      <c r="I66" s="171"/>
    </row>
    <row r="67" spans="1:9" s="172" customFormat="1" hidden="1" x14ac:dyDescent="0.3">
      <c r="A67" s="168"/>
      <c r="B67" s="173">
        <v>39</v>
      </c>
      <c r="C67" s="177" t="s">
        <v>145</v>
      </c>
      <c r="D67" s="228"/>
      <c r="E67" s="229"/>
      <c r="F67" s="178" t="s">
        <v>148</v>
      </c>
      <c r="G67" s="176"/>
      <c r="H67" s="179"/>
      <c r="I67" s="180"/>
    </row>
    <row r="68" spans="1:9" s="172" customFormat="1" hidden="1" x14ac:dyDescent="0.3">
      <c r="A68" s="168"/>
      <c r="B68" s="228">
        <v>40</v>
      </c>
      <c r="C68" s="233" t="s">
        <v>146</v>
      </c>
      <c r="D68" s="228"/>
      <c r="E68" s="229"/>
      <c r="F68" s="181" t="s">
        <v>104</v>
      </c>
      <c r="G68" s="182"/>
      <c r="H68" s="170"/>
      <c r="I68" s="180"/>
    </row>
    <row r="69" spans="1:9" s="172" customFormat="1" hidden="1" x14ac:dyDescent="0.3">
      <c r="A69" s="168"/>
      <c r="B69" s="228"/>
      <c r="C69" s="233"/>
      <c r="D69" s="228"/>
      <c r="E69" s="229"/>
      <c r="F69" s="178" t="s">
        <v>147</v>
      </c>
      <c r="G69" s="182"/>
      <c r="H69" s="170"/>
      <c r="I69" s="171"/>
    </row>
    <row r="70" spans="1:9" s="172" customFormat="1" hidden="1" x14ac:dyDescent="0.3">
      <c r="A70" s="168"/>
      <c r="B70" s="230">
        <v>41</v>
      </c>
      <c r="C70" s="232" t="s">
        <v>112</v>
      </c>
      <c r="D70" s="175"/>
      <c r="E70" s="183"/>
      <c r="F70" s="234"/>
      <c r="G70" s="184" t="s">
        <v>151</v>
      </c>
      <c r="H70" s="170"/>
      <c r="I70" s="171"/>
    </row>
    <row r="71" spans="1:9" s="172" customFormat="1" hidden="1" x14ac:dyDescent="0.3">
      <c r="A71" s="168"/>
      <c r="B71" s="231"/>
      <c r="C71" s="232"/>
      <c r="D71" s="175"/>
      <c r="E71" s="183"/>
      <c r="F71" s="234"/>
      <c r="G71" s="169"/>
      <c r="H71" s="170"/>
      <c r="I71" s="171"/>
    </row>
    <row r="72" spans="1:9" s="172" customFormat="1" hidden="1" x14ac:dyDescent="0.3">
      <c r="A72" s="168"/>
      <c r="B72" s="230">
        <v>42</v>
      </c>
      <c r="C72" s="260" t="s">
        <v>71</v>
      </c>
      <c r="D72" s="173" t="s">
        <v>93</v>
      </c>
      <c r="E72" s="185">
        <v>8</v>
      </c>
      <c r="F72" s="178" t="s">
        <v>99</v>
      </c>
      <c r="G72" s="169"/>
      <c r="H72" s="170"/>
      <c r="I72" s="171"/>
    </row>
    <row r="73" spans="1:9" s="172" customFormat="1" hidden="1" x14ac:dyDescent="0.3">
      <c r="A73" s="168"/>
      <c r="B73" s="231"/>
      <c r="C73" s="260"/>
      <c r="D73" s="173" t="s">
        <v>98</v>
      </c>
      <c r="E73" s="186">
        <v>50.9</v>
      </c>
      <c r="F73" s="187" t="s">
        <v>92</v>
      </c>
      <c r="G73" s="169"/>
      <c r="H73" s="170"/>
      <c r="I73" s="171"/>
    </row>
    <row r="74" spans="1:9" x14ac:dyDescent="0.3">
      <c r="A74" s="2"/>
      <c r="B74" s="243" t="s">
        <v>112</v>
      </c>
      <c r="C74" s="244"/>
      <c r="D74" s="244"/>
      <c r="E74" s="244"/>
      <c r="F74" s="245"/>
      <c r="G74" s="4"/>
      <c r="H74" s="9"/>
    </row>
    <row r="75" spans="1:9" ht="31.5" x14ac:dyDescent="0.3">
      <c r="A75" s="2"/>
      <c r="B75" s="89">
        <v>43</v>
      </c>
      <c r="C75" s="16" t="s">
        <v>83</v>
      </c>
      <c r="D75" s="14" t="s">
        <v>73</v>
      </c>
      <c r="E75" s="188">
        <v>60</v>
      </c>
      <c r="F75" s="18"/>
      <c r="G75" s="4"/>
      <c r="H75" s="9"/>
      <c r="I75" s="190"/>
    </row>
    <row r="76" spans="1:9" x14ac:dyDescent="0.3">
      <c r="A76" s="2"/>
      <c r="B76" s="221">
        <v>44</v>
      </c>
      <c r="C76" s="256" t="s">
        <v>110</v>
      </c>
      <c r="D76" s="14" t="s">
        <v>70</v>
      </c>
      <c r="E76" s="155">
        <v>16</v>
      </c>
      <c r="F76" s="18" t="s">
        <v>72</v>
      </c>
      <c r="G76" s="4"/>
      <c r="H76" s="9"/>
      <c r="I76" s="190"/>
    </row>
    <row r="77" spans="1:9" x14ac:dyDescent="0.3">
      <c r="A77" s="2"/>
      <c r="B77" s="222"/>
      <c r="C77" s="257"/>
      <c r="D77" s="14" t="s">
        <v>101</v>
      </c>
      <c r="E77" s="188">
        <f>0.11*3.14*E76</f>
        <v>5.5264000000000006</v>
      </c>
      <c r="F77" s="18"/>
      <c r="G77" s="4"/>
      <c r="H77" s="9"/>
      <c r="I77" s="190"/>
    </row>
    <row r="78" spans="1:9" ht="31.5" x14ac:dyDescent="0.3">
      <c r="A78" s="2"/>
      <c r="B78" s="89">
        <v>46</v>
      </c>
      <c r="C78" s="18" t="s">
        <v>114</v>
      </c>
      <c r="D78" s="24" t="s">
        <v>101</v>
      </c>
      <c r="E78" s="156">
        <v>590.70000000000005</v>
      </c>
      <c r="F78" s="18"/>
      <c r="G78" s="4"/>
      <c r="H78" s="9"/>
      <c r="I78" s="190"/>
    </row>
    <row r="79" spans="1:9" x14ac:dyDescent="0.3">
      <c r="A79" s="2"/>
      <c r="B79" s="89">
        <v>47</v>
      </c>
      <c r="C79" s="18" t="s">
        <v>78</v>
      </c>
      <c r="D79" s="28" t="s">
        <v>101</v>
      </c>
      <c r="E79" s="154">
        <v>59.3</v>
      </c>
      <c r="F79" s="20"/>
      <c r="G79" s="4"/>
      <c r="H79" s="9"/>
      <c r="I79" s="190"/>
    </row>
    <row r="80" spans="1:9" ht="31.5" x14ac:dyDescent="0.3">
      <c r="A80" s="2"/>
      <c r="B80" s="89">
        <v>48</v>
      </c>
      <c r="C80" s="18" t="s">
        <v>74</v>
      </c>
      <c r="D80" s="28" t="s">
        <v>73</v>
      </c>
      <c r="E80" s="154">
        <v>10.5</v>
      </c>
      <c r="F80" s="18"/>
      <c r="G80" s="4"/>
      <c r="H80" s="9"/>
      <c r="I80" s="190"/>
    </row>
    <row r="81" spans="1:10" ht="31.5" x14ac:dyDescent="0.25">
      <c r="A81" s="2"/>
      <c r="B81" s="89">
        <v>49</v>
      </c>
      <c r="C81" s="15" t="s">
        <v>79</v>
      </c>
      <c r="D81" s="28" t="s">
        <v>73</v>
      </c>
      <c r="E81" s="193">
        <v>7</v>
      </c>
      <c r="F81" s="18"/>
      <c r="G81" s="96" t="s">
        <v>111</v>
      </c>
      <c r="H81" s="9"/>
      <c r="I81" s="161" t="s">
        <v>174</v>
      </c>
      <c r="J81" s="196" t="s">
        <v>180</v>
      </c>
    </row>
    <row r="82" spans="1:10" x14ac:dyDescent="0.3">
      <c r="A82" s="2"/>
      <c r="B82" s="89">
        <v>50</v>
      </c>
      <c r="C82" s="15" t="s">
        <v>80</v>
      </c>
      <c r="D82" s="53" t="s">
        <v>82</v>
      </c>
      <c r="E82" s="154">
        <v>30</v>
      </c>
      <c r="F82" s="21" t="s">
        <v>123</v>
      </c>
      <c r="G82" s="96"/>
      <c r="H82" s="9"/>
      <c r="I82" s="190"/>
    </row>
    <row r="83" spans="1:10" ht="47.25" x14ac:dyDescent="0.3">
      <c r="A83" s="2"/>
      <c r="B83" s="83">
        <v>51</v>
      </c>
      <c r="C83" s="81" t="s">
        <v>124</v>
      </c>
      <c r="D83" s="53" t="s">
        <v>82</v>
      </c>
      <c r="E83" s="154">
        <v>30</v>
      </c>
      <c r="F83" s="21"/>
      <c r="G83" s="96"/>
      <c r="H83" s="9"/>
      <c r="I83" s="190"/>
    </row>
    <row r="84" spans="1:10" ht="15.75" customHeight="1" x14ac:dyDescent="0.3">
      <c r="A84" s="2"/>
      <c r="B84" s="221">
        <v>52</v>
      </c>
      <c r="C84" s="265" t="s">
        <v>77</v>
      </c>
      <c r="D84" s="221" t="s">
        <v>101</v>
      </c>
      <c r="E84" s="254">
        <f>3.14*0.11*7+3.14*0.05*5</f>
        <v>3.2028000000000003</v>
      </c>
      <c r="F84" s="16" t="s">
        <v>103</v>
      </c>
      <c r="G84" s="252" t="s">
        <v>113</v>
      </c>
      <c r="H84" s="9"/>
      <c r="I84" s="190"/>
    </row>
    <row r="85" spans="1:10" x14ac:dyDescent="0.3">
      <c r="A85" s="2"/>
      <c r="B85" s="246"/>
      <c r="C85" s="266"/>
      <c r="D85" s="222"/>
      <c r="E85" s="255"/>
      <c r="F85" s="13" t="s">
        <v>102</v>
      </c>
      <c r="G85" s="252"/>
      <c r="H85" s="9"/>
      <c r="I85" s="190"/>
    </row>
    <row r="86" spans="1:10" x14ac:dyDescent="0.3">
      <c r="A86" s="2"/>
      <c r="B86" s="222"/>
      <c r="C86" s="267"/>
      <c r="D86" s="116" t="s">
        <v>70</v>
      </c>
      <c r="E86" s="162">
        <v>12</v>
      </c>
      <c r="F86" s="104" t="s">
        <v>175</v>
      </c>
      <c r="G86" s="120"/>
      <c r="H86" s="9"/>
      <c r="I86" s="190"/>
    </row>
    <row r="87" spans="1:10" s="165" customFormat="1" ht="31.5" x14ac:dyDescent="0.25">
      <c r="A87" s="22"/>
      <c r="B87" s="221">
        <v>53</v>
      </c>
      <c r="C87" s="203" t="s">
        <v>116</v>
      </c>
      <c r="D87" s="117" t="s">
        <v>93</v>
      </c>
      <c r="E87" s="195">
        <v>37</v>
      </c>
      <c r="F87" s="119" t="s">
        <v>115</v>
      </c>
      <c r="G87" s="253" t="s">
        <v>120</v>
      </c>
      <c r="H87" s="163"/>
      <c r="I87" s="164">
        <v>37.1</v>
      </c>
      <c r="J87" s="197" t="s">
        <v>181</v>
      </c>
    </row>
    <row r="88" spans="1:10" s="165" customFormat="1" x14ac:dyDescent="0.25">
      <c r="A88" s="22"/>
      <c r="B88" s="222"/>
      <c r="C88" s="204"/>
      <c r="D88" s="117" t="s">
        <v>101</v>
      </c>
      <c r="E88" s="193">
        <f>3.14*0.16*E87</f>
        <v>18.588800000000003</v>
      </c>
      <c r="F88" s="119"/>
      <c r="G88" s="253"/>
      <c r="H88" s="163"/>
      <c r="I88" s="164">
        <v>18.600000000000001</v>
      </c>
    </row>
    <row r="89" spans="1:10" ht="47.25" x14ac:dyDescent="0.3">
      <c r="A89" s="2"/>
      <c r="B89" s="89">
        <v>54</v>
      </c>
      <c r="C89" s="82" t="s">
        <v>173</v>
      </c>
      <c r="D89" s="28" t="s">
        <v>101</v>
      </c>
      <c r="E89" s="154">
        <v>22.5</v>
      </c>
      <c r="F89" s="15" t="s">
        <v>125</v>
      </c>
      <c r="G89" s="4"/>
      <c r="H89" s="9"/>
      <c r="I89" s="190"/>
    </row>
    <row r="90" spans="1:10" x14ac:dyDescent="0.3">
      <c r="A90" s="2"/>
      <c r="B90" s="98">
        <v>55</v>
      </c>
      <c r="C90" s="15" t="s">
        <v>119</v>
      </c>
      <c r="D90" s="28" t="s">
        <v>101</v>
      </c>
      <c r="E90" s="154">
        <v>30</v>
      </c>
      <c r="F90" s="15" t="s">
        <v>126</v>
      </c>
      <c r="G90" s="4"/>
      <c r="H90" s="9"/>
      <c r="I90" s="190"/>
    </row>
    <row r="91" spans="1:10" ht="31.5" x14ac:dyDescent="0.3">
      <c r="A91" s="2"/>
      <c r="B91" s="98">
        <v>56</v>
      </c>
      <c r="C91" s="15" t="s">
        <v>117</v>
      </c>
      <c r="D91" s="28" t="s">
        <v>101</v>
      </c>
      <c r="E91" s="154">
        <v>400</v>
      </c>
      <c r="F91" s="15"/>
      <c r="G91" s="95" t="s">
        <v>122</v>
      </c>
      <c r="H91" s="9"/>
      <c r="I91" s="190"/>
    </row>
    <row r="92" spans="1:10" ht="31.5" x14ac:dyDescent="0.3">
      <c r="A92" s="2"/>
      <c r="B92" s="98">
        <v>57</v>
      </c>
      <c r="C92" s="15" t="s">
        <v>118</v>
      </c>
      <c r="D92" s="53" t="s">
        <v>101</v>
      </c>
      <c r="E92" s="154">
        <v>148</v>
      </c>
      <c r="F92" s="21"/>
      <c r="G92" s="96" t="s">
        <v>121</v>
      </c>
      <c r="H92" s="9"/>
      <c r="I92" s="190"/>
    </row>
    <row r="93" spans="1:10" s="166" customFormat="1" ht="27" customHeight="1" x14ac:dyDescent="0.25">
      <c r="B93" s="268" t="s">
        <v>178</v>
      </c>
      <c r="C93" s="269"/>
      <c r="D93" s="269"/>
      <c r="E93" s="269"/>
      <c r="F93" s="270"/>
      <c r="G93" s="167"/>
      <c r="I93" s="167"/>
    </row>
    <row r="94" spans="1:10" x14ac:dyDescent="0.3">
      <c r="A94" s="2"/>
      <c r="B94" s="221">
        <v>45</v>
      </c>
      <c r="C94" s="256" t="s">
        <v>129</v>
      </c>
      <c r="D94" s="28" t="s">
        <v>93</v>
      </c>
      <c r="E94" s="193">
        <v>7</v>
      </c>
      <c r="F94" s="18" t="s">
        <v>91</v>
      </c>
      <c r="G94" s="227" t="s">
        <v>128</v>
      </c>
      <c r="H94" s="9"/>
      <c r="I94" s="190"/>
      <c r="J94" t="s">
        <v>182</v>
      </c>
    </row>
    <row r="95" spans="1:10" x14ac:dyDescent="0.3">
      <c r="A95" s="2"/>
      <c r="B95" s="246"/>
      <c r="C95" s="271"/>
      <c r="D95" s="89" t="s">
        <v>73</v>
      </c>
      <c r="E95" s="194">
        <f>2.7*7</f>
        <v>18.900000000000002</v>
      </c>
      <c r="F95" s="15" t="s">
        <v>92</v>
      </c>
      <c r="G95" s="227"/>
      <c r="H95" s="9"/>
      <c r="I95" s="190"/>
    </row>
    <row r="96" spans="1:10" x14ac:dyDescent="0.3">
      <c r="A96" s="2"/>
      <c r="B96" s="222"/>
      <c r="C96" s="257"/>
      <c r="D96" s="89" t="s">
        <v>81</v>
      </c>
      <c r="E96" s="194">
        <f>0.25*7</f>
        <v>1.75</v>
      </c>
      <c r="F96" s="16" t="s">
        <v>94</v>
      </c>
      <c r="G96" s="227"/>
      <c r="H96" s="9"/>
      <c r="I96" s="190"/>
    </row>
    <row r="97" spans="1:9" x14ac:dyDescent="0.3">
      <c r="A97" s="2"/>
      <c r="B97" s="223" t="s">
        <v>176</v>
      </c>
      <c r="C97" s="224"/>
      <c r="D97" s="224"/>
      <c r="E97" s="224"/>
      <c r="F97" s="224"/>
      <c r="G97" s="34"/>
      <c r="H97" s="35"/>
      <c r="I97" s="189"/>
    </row>
    <row r="98" spans="1:9" ht="15.75" customHeight="1" x14ac:dyDescent="0.3">
      <c r="A98" s="2"/>
      <c r="B98" s="226" t="s">
        <v>130</v>
      </c>
      <c r="C98" s="226"/>
      <c r="D98" s="226"/>
      <c r="E98" s="226"/>
      <c r="F98" s="226"/>
      <c r="G98" s="34"/>
      <c r="H98" s="35"/>
      <c r="I98" s="189"/>
    </row>
    <row r="99" spans="1:9" x14ac:dyDescent="0.3">
      <c r="A99" s="2"/>
      <c r="B99" s="28">
        <v>58</v>
      </c>
      <c r="C99" s="15" t="s">
        <v>131</v>
      </c>
      <c r="D99" s="214" t="s">
        <v>81</v>
      </c>
      <c r="E99" s="225">
        <v>13</v>
      </c>
      <c r="F99" s="87" t="s">
        <v>127</v>
      </c>
      <c r="G99" s="34"/>
      <c r="H99" s="35"/>
      <c r="I99" s="189"/>
    </row>
    <row r="100" spans="1:9" x14ac:dyDescent="0.3">
      <c r="A100" s="2"/>
      <c r="B100" s="28">
        <v>59</v>
      </c>
      <c r="C100" s="88" t="s">
        <v>65</v>
      </c>
      <c r="D100" s="214"/>
      <c r="E100" s="225"/>
      <c r="F100" s="18" t="s">
        <v>106</v>
      </c>
      <c r="G100" s="34"/>
      <c r="H100" s="35"/>
      <c r="I100" s="189"/>
    </row>
    <row r="101" spans="1:9" x14ac:dyDescent="0.3">
      <c r="A101" s="2"/>
      <c r="B101" s="28">
        <v>60</v>
      </c>
      <c r="C101" s="97" t="s">
        <v>108</v>
      </c>
      <c r="D101" s="214"/>
      <c r="E101" s="225"/>
      <c r="F101" s="18" t="s">
        <v>107</v>
      </c>
      <c r="G101" s="34"/>
      <c r="H101" s="35"/>
      <c r="I101" s="189"/>
    </row>
    <row r="102" spans="1:9" x14ac:dyDescent="0.3">
      <c r="A102" s="2"/>
      <c r="B102" s="219">
        <v>61</v>
      </c>
      <c r="C102" s="220" t="s">
        <v>69</v>
      </c>
      <c r="D102" s="214"/>
      <c r="E102" s="225"/>
      <c r="F102" s="18" t="s">
        <v>104</v>
      </c>
      <c r="G102" s="34"/>
      <c r="H102" s="35"/>
      <c r="I102" s="189"/>
    </row>
    <row r="103" spans="1:9" x14ac:dyDescent="0.3">
      <c r="A103" s="2"/>
      <c r="B103" s="219"/>
      <c r="C103" s="220"/>
      <c r="D103" s="214"/>
      <c r="E103" s="225"/>
      <c r="F103" s="15" t="s">
        <v>68</v>
      </c>
      <c r="G103" s="34"/>
      <c r="H103" s="35"/>
      <c r="I103" s="189"/>
    </row>
    <row r="104" spans="1:9" ht="31.5" customHeight="1" x14ac:dyDescent="0.3">
      <c r="A104" s="2"/>
      <c r="B104" s="205">
        <v>62</v>
      </c>
      <c r="C104" s="203" t="s">
        <v>132</v>
      </c>
      <c r="D104" s="105" t="s">
        <v>93</v>
      </c>
      <c r="E104" s="200">
        <v>21</v>
      </c>
      <c r="F104" s="18" t="s">
        <v>152</v>
      </c>
      <c r="G104" s="103" t="s">
        <v>133</v>
      </c>
      <c r="H104" s="35"/>
      <c r="I104" s="189"/>
    </row>
    <row r="105" spans="1:9" x14ac:dyDescent="0.3">
      <c r="A105" s="2"/>
      <c r="B105" s="206"/>
      <c r="C105" s="204"/>
      <c r="D105" s="105" t="s">
        <v>101</v>
      </c>
      <c r="E105" s="200">
        <v>10.6</v>
      </c>
      <c r="F105" s="18" t="s">
        <v>153</v>
      </c>
      <c r="G105" s="103"/>
      <c r="H105" s="35"/>
      <c r="I105" s="189"/>
    </row>
    <row r="106" spans="1:9" ht="35.25" customHeight="1" x14ac:dyDescent="0.3">
      <c r="A106" s="2"/>
      <c r="B106" s="28">
        <v>63</v>
      </c>
      <c r="C106" s="18" t="s">
        <v>134</v>
      </c>
      <c r="D106" s="28" t="s">
        <v>101</v>
      </c>
      <c r="E106" s="201">
        <v>6.08</v>
      </c>
      <c r="F106" s="106"/>
      <c r="G106" s="103" t="s">
        <v>137</v>
      </c>
      <c r="H106" s="35"/>
      <c r="I106" s="189"/>
    </row>
    <row r="107" spans="1:9" x14ac:dyDescent="0.3">
      <c r="A107" s="2"/>
      <c r="B107" s="214">
        <v>64</v>
      </c>
      <c r="C107" s="215" t="s">
        <v>135</v>
      </c>
      <c r="D107" s="28" t="s">
        <v>93</v>
      </c>
      <c r="E107" s="201">
        <v>2</v>
      </c>
      <c r="F107" s="106" t="s">
        <v>91</v>
      </c>
      <c r="G107" s="34"/>
      <c r="H107" s="35"/>
      <c r="I107" s="189"/>
    </row>
    <row r="108" spans="1:9" x14ac:dyDescent="0.3">
      <c r="A108" s="2"/>
      <c r="B108" s="214"/>
      <c r="C108" s="215"/>
      <c r="D108" s="28" t="s">
        <v>101</v>
      </c>
      <c r="E108" s="201">
        <v>10</v>
      </c>
      <c r="F108" s="106" t="s">
        <v>136</v>
      </c>
      <c r="G108" s="34"/>
      <c r="H108" s="35"/>
      <c r="I108" s="189"/>
    </row>
    <row r="109" spans="1:9" x14ac:dyDescent="0.3">
      <c r="A109" s="2"/>
      <c r="B109" s="226" t="s">
        <v>138</v>
      </c>
      <c r="C109" s="226"/>
      <c r="D109" s="226"/>
      <c r="E109" s="226"/>
      <c r="F109" s="226"/>
      <c r="G109" s="34"/>
      <c r="H109" s="35"/>
      <c r="I109" s="189"/>
    </row>
    <row r="110" spans="1:9" x14ac:dyDescent="0.3">
      <c r="A110" s="2"/>
      <c r="B110" s="28">
        <v>65</v>
      </c>
      <c r="C110" s="15" t="s">
        <v>131</v>
      </c>
      <c r="D110" s="214" t="s">
        <v>81</v>
      </c>
      <c r="E110" s="225">
        <v>6.9</v>
      </c>
      <c r="F110" s="87" t="s">
        <v>127</v>
      </c>
      <c r="G110" s="34"/>
      <c r="H110" s="35"/>
      <c r="I110" s="189"/>
    </row>
    <row r="111" spans="1:9" x14ac:dyDescent="0.3">
      <c r="A111" s="2"/>
      <c r="B111" s="28">
        <v>66</v>
      </c>
      <c r="C111" s="88" t="s">
        <v>65</v>
      </c>
      <c r="D111" s="214"/>
      <c r="E111" s="225"/>
      <c r="F111" s="18" t="s">
        <v>106</v>
      </c>
      <c r="G111" s="34"/>
      <c r="H111" s="35"/>
      <c r="I111" s="189"/>
    </row>
    <row r="112" spans="1:9" x14ac:dyDescent="0.3">
      <c r="A112" s="2"/>
      <c r="B112" s="28">
        <v>67</v>
      </c>
      <c r="C112" s="97" t="s">
        <v>108</v>
      </c>
      <c r="D112" s="214"/>
      <c r="E112" s="225"/>
      <c r="F112" s="18" t="s">
        <v>107</v>
      </c>
      <c r="G112" s="34"/>
      <c r="H112" s="35"/>
      <c r="I112" s="189">
        <v>6.3</v>
      </c>
    </row>
    <row r="113" spans="1:9" x14ac:dyDescent="0.3">
      <c r="A113" s="2"/>
      <c r="B113" s="219">
        <v>68</v>
      </c>
      <c r="C113" s="220" t="s">
        <v>69</v>
      </c>
      <c r="D113" s="214"/>
      <c r="E113" s="225"/>
      <c r="F113" s="18" t="s">
        <v>104</v>
      </c>
      <c r="G113" s="34"/>
      <c r="H113" s="35"/>
      <c r="I113" s="189"/>
    </row>
    <row r="114" spans="1:9" x14ac:dyDescent="0.3">
      <c r="A114" s="2"/>
      <c r="B114" s="219"/>
      <c r="C114" s="220"/>
      <c r="D114" s="214"/>
      <c r="E114" s="225"/>
      <c r="F114" s="15" t="s">
        <v>68</v>
      </c>
      <c r="G114" s="34"/>
      <c r="H114" s="35"/>
      <c r="I114" s="189"/>
    </row>
    <row r="115" spans="1:9" ht="31.5" x14ac:dyDescent="0.3">
      <c r="A115" s="2"/>
      <c r="B115" s="205">
        <v>69</v>
      </c>
      <c r="C115" s="203" t="s">
        <v>141</v>
      </c>
      <c r="D115" s="105" t="s">
        <v>93</v>
      </c>
      <c r="E115" s="200">
        <v>15</v>
      </c>
      <c r="F115" s="18" t="s">
        <v>152</v>
      </c>
      <c r="G115" s="103" t="s">
        <v>133</v>
      </c>
      <c r="H115" s="35"/>
      <c r="I115" s="189"/>
    </row>
    <row r="116" spans="1:9" x14ac:dyDescent="0.3">
      <c r="A116" s="2"/>
      <c r="B116" s="206"/>
      <c r="C116" s="204"/>
      <c r="D116" s="105" t="s">
        <v>101</v>
      </c>
      <c r="E116" s="200">
        <v>7.5</v>
      </c>
      <c r="F116" s="18" t="s">
        <v>153</v>
      </c>
      <c r="G116" s="103"/>
      <c r="H116" s="35"/>
      <c r="I116" s="189">
        <v>7.3</v>
      </c>
    </row>
    <row r="117" spans="1:9" ht="30.75" customHeight="1" x14ac:dyDescent="0.3">
      <c r="A117" s="2"/>
      <c r="B117" s="28">
        <v>70</v>
      </c>
      <c r="C117" s="18" t="s">
        <v>134</v>
      </c>
      <c r="D117" s="28" t="s">
        <v>101</v>
      </c>
      <c r="E117" s="200">
        <v>2.9</v>
      </c>
      <c r="F117" s="106"/>
      <c r="G117" s="103" t="s">
        <v>137</v>
      </c>
      <c r="H117" s="35"/>
      <c r="I117" s="189"/>
    </row>
    <row r="118" spans="1:9" x14ac:dyDescent="0.3">
      <c r="A118" s="2"/>
      <c r="B118" s="214">
        <v>71</v>
      </c>
      <c r="C118" s="215" t="s">
        <v>135</v>
      </c>
      <c r="D118" s="28" t="s">
        <v>93</v>
      </c>
      <c r="E118" s="201">
        <v>1</v>
      </c>
      <c r="F118" s="106" t="s">
        <v>91</v>
      </c>
      <c r="G118" s="34"/>
      <c r="H118" s="35"/>
      <c r="I118" s="189"/>
    </row>
    <row r="119" spans="1:9" x14ac:dyDescent="0.3">
      <c r="A119" s="2"/>
      <c r="B119" s="214"/>
      <c r="C119" s="215"/>
      <c r="D119" s="28" t="s">
        <v>101</v>
      </c>
      <c r="E119" s="201">
        <f>5*E118</f>
        <v>5</v>
      </c>
      <c r="F119" s="106" t="s">
        <v>136</v>
      </c>
      <c r="G119" s="34"/>
      <c r="H119" s="35"/>
      <c r="I119" s="189"/>
    </row>
    <row r="120" spans="1:9" x14ac:dyDescent="0.3">
      <c r="A120" s="2"/>
      <c r="B120" s="226" t="s">
        <v>139</v>
      </c>
      <c r="C120" s="226"/>
      <c r="D120" s="226"/>
      <c r="E120" s="226"/>
      <c r="F120" s="226"/>
      <c r="G120" s="34"/>
      <c r="H120" s="35"/>
      <c r="I120" s="189"/>
    </row>
    <row r="121" spans="1:9" x14ac:dyDescent="0.3">
      <c r="A121" s="2"/>
      <c r="B121" s="28">
        <v>72</v>
      </c>
      <c r="C121" s="15" t="s">
        <v>131</v>
      </c>
      <c r="D121" s="214" t="s">
        <v>81</v>
      </c>
      <c r="E121" s="225">
        <v>7.5</v>
      </c>
      <c r="F121" s="87" t="s">
        <v>127</v>
      </c>
      <c r="G121" s="34"/>
      <c r="H121" s="35"/>
      <c r="I121" s="189"/>
    </row>
    <row r="122" spans="1:9" x14ac:dyDescent="0.3">
      <c r="A122" s="2"/>
      <c r="B122" s="28">
        <v>73</v>
      </c>
      <c r="C122" s="88" t="s">
        <v>65</v>
      </c>
      <c r="D122" s="214"/>
      <c r="E122" s="225"/>
      <c r="F122" s="18" t="s">
        <v>106</v>
      </c>
      <c r="G122" s="34"/>
      <c r="H122" s="35"/>
      <c r="I122" s="189"/>
    </row>
    <row r="123" spans="1:9" x14ac:dyDescent="0.3">
      <c r="A123" s="2"/>
      <c r="B123" s="28">
        <v>74</v>
      </c>
      <c r="C123" s="97" t="s">
        <v>108</v>
      </c>
      <c r="D123" s="214"/>
      <c r="E123" s="225"/>
      <c r="F123" s="18" t="s">
        <v>107</v>
      </c>
      <c r="G123" s="34"/>
      <c r="H123" s="35"/>
      <c r="I123" s="189">
        <v>6.9</v>
      </c>
    </row>
    <row r="124" spans="1:9" x14ac:dyDescent="0.3">
      <c r="A124" s="2"/>
      <c r="B124" s="219">
        <v>75</v>
      </c>
      <c r="C124" s="220" t="s">
        <v>69</v>
      </c>
      <c r="D124" s="214"/>
      <c r="E124" s="225"/>
      <c r="F124" s="18" t="s">
        <v>104</v>
      </c>
      <c r="G124" s="34"/>
      <c r="H124" s="35"/>
      <c r="I124" s="189"/>
    </row>
    <row r="125" spans="1:9" x14ac:dyDescent="0.3">
      <c r="A125" s="2"/>
      <c r="B125" s="219"/>
      <c r="C125" s="220"/>
      <c r="D125" s="214"/>
      <c r="E125" s="225"/>
      <c r="F125" s="15" t="s">
        <v>68</v>
      </c>
      <c r="G125" s="34"/>
      <c r="H125" s="35"/>
      <c r="I125" s="189"/>
    </row>
    <row r="126" spans="1:9" ht="31.5" x14ac:dyDescent="0.3">
      <c r="A126" s="2"/>
      <c r="B126" s="205">
        <v>76</v>
      </c>
      <c r="C126" s="203" t="s">
        <v>142</v>
      </c>
      <c r="D126" s="105" t="s">
        <v>93</v>
      </c>
      <c r="E126" s="200">
        <v>15</v>
      </c>
      <c r="F126" s="18" t="s">
        <v>152</v>
      </c>
      <c r="G126" s="103" t="s">
        <v>133</v>
      </c>
      <c r="H126" s="35"/>
      <c r="I126" s="189"/>
    </row>
    <row r="127" spans="1:9" x14ac:dyDescent="0.3">
      <c r="A127" s="2"/>
      <c r="B127" s="206"/>
      <c r="C127" s="204"/>
      <c r="D127" s="105" t="s">
        <v>101</v>
      </c>
      <c r="E127" s="200">
        <v>7.8</v>
      </c>
      <c r="F127" s="18" t="s">
        <v>153</v>
      </c>
      <c r="G127" s="103"/>
      <c r="H127" s="35"/>
      <c r="I127" s="189">
        <v>7.6</v>
      </c>
    </row>
    <row r="128" spans="1:9" ht="29.25" customHeight="1" x14ac:dyDescent="0.3">
      <c r="A128" s="2"/>
      <c r="B128" s="28">
        <v>77</v>
      </c>
      <c r="C128" s="18" t="s">
        <v>134</v>
      </c>
      <c r="D128" s="28" t="s">
        <v>101</v>
      </c>
      <c r="E128" s="201">
        <v>3.02</v>
      </c>
      <c r="F128" s="106"/>
      <c r="G128" s="103" t="s">
        <v>137</v>
      </c>
      <c r="H128" s="35"/>
      <c r="I128" s="189"/>
    </row>
    <row r="129" spans="1:9" x14ac:dyDescent="0.3">
      <c r="A129" s="2"/>
      <c r="B129" s="214">
        <v>78</v>
      </c>
      <c r="C129" s="215" t="s">
        <v>135</v>
      </c>
      <c r="D129" s="28" t="s">
        <v>93</v>
      </c>
      <c r="E129" s="201">
        <v>1</v>
      </c>
      <c r="F129" s="106" t="s">
        <v>91</v>
      </c>
      <c r="G129" s="34"/>
      <c r="H129" s="35"/>
      <c r="I129" s="189"/>
    </row>
    <row r="130" spans="1:9" x14ac:dyDescent="0.3">
      <c r="A130" s="2"/>
      <c r="B130" s="214"/>
      <c r="C130" s="215"/>
      <c r="D130" s="28" t="s">
        <v>101</v>
      </c>
      <c r="E130" s="201">
        <f>5*E129</f>
        <v>5</v>
      </c>
      <c r="F130" s="106" t="s">
        <v>136</v>
      </c>
      <c r="G130" s="34"/>
      <c r="H130" s="35"/>
      <c r="I130" s="189"/>
    </row>
    <row r="131" spans="1:9" x14ac:dyDescent="0.3">
      <c r="A131" s="2"/>
      <c r="B131" s="226" t="s">
        <v>140</v>
      </c>
      <c r="C131" s="226"/>
      <c r="D131" s="226"/>
      <c r="E131" s="226"/>
      <c r="F131" s="226"/>
      <c r="G131" s="34"/>
      <c r="H131" s="35"/>
      <c r="I131" s="189"/>
    </row>
    <row r="132" spans="1:9" x14ac:dyDescent="0.3">
      <c r="A132" s="2"/>
      <c r="B132" s="28">
        <v>79</v>
      </c>
      <c r="C132" s="15" t="s">
        <v>131</v>
      </c>
      <c r="D132" s="214" t="s">
        <v>81</v>
      </c>
      <c r="E132" s="218">
        <v>19.5</v>
      </c>
      <c r="F132" s="87" t="s">
        <v>127</v>
      </c>
      <c r="G132" s="34"/>
      <c r="H132" s="35"/>
      <c r="I132" s="189"/>
    </row>
    <row r="133" spans="1:9" x14ac:dyDescent="0.3">
      <c r="A133" s="2"/>
      <c r="B133" s="28">
        <v>80</v>
      </c>
      <c r="C133" s="88" t="s">
        <v>65</v>
      </c>
      <c r="D133" s="214"/>
      <c r="E133" s="218"/>
      <c r="F133" s="18" t="s">
        <v>106</v>
      </c>
      <c r="G133" s="34"/>
      <c r="H133" s="35"/>
      <c r="I133" s="189"/>
    </row>
    <row r="134" spans="1:9" x14ac:dyDescent="0.3">
      <c r="A134" s="2"/>
      <c r="B134" s="28">
        <v>81</v>
      </c>
      <c r="C134" s="97" t="s">
        <v>108</v>
      </c>
      <c r="D134" s="214"/>
      <c r="E134" s="218"/>
      <c r="F134" s="18" t="s">
        <v>107</v>
      </c>
      <c r="G134" s="34"/>
      <c r="H134" s="35"/>
      <c r="I134" s="189"/>
    </row>
    <row r="135" spans="1:9" x14ac:dyDescent="0.3">
      <c r="A135" s="2"/>
      <c r="B135" s="219">
        <v>82</v>
      </c>
      <c r="C135" s="220" t="s">
        <v>69</v>
      </c>
      <c r="D135" s="214"/>
      <c r="E135" s="218"/>
      <c r="F135" s="18" t="s">
        <v>104</v>
      </c>
      <c r="G135" s="34"/>
      <c r="H135" s="35"/>
      <c r="I135" s="189"/>
    </row>
    <row r="136" spans="1:9" x14ac:dyDescent="0.3">
      <c r="A136" s="2"/>
      <c r="B136" s="219"/>
      <c r="C136" s="220"/>
      <c r="D136" s="214"/>
      <c r="E136" s="218"/>
      <c r="F136" s="15" t="s">
        <v>68</v>
      </c>
      <c r="G136" s="34"/>
      <c r="H136" s="35"/>
      <c r="I136" s="189"/>
    </row>
    <row r="137" spans="1:9" ht="31.5" customHeight="1" x14ac:dyDescent="0.3">
      <c r="A137" s="2"/>
      <c r="B137" s="205">
        <v>83</v>
      </c>
      <c r="C137" s="203" t="s">
        <v>142</v>
      </c>
      <c r="D137" s="105" t="s">
        <v>93</v>
      </c>
      <c r="E137" s="154">
        <v>7</v>
      </c>
      <c r="F137" s="18" t="s">
        <v>152</v>
      </c>
      <c r="G137" s="103" t="s">
        <v>133</v>
      </c>
      <c r="H137" s="35"/>
      <c r="I137" s="189"/>
    </row>
    <row r="138" spans="1:9" x14ac:dyDescent="0.3">
      <c r="A138" s="2"/>
      <c r="B138" s="206"/>
      <c r="C138" s="204"/>
      <c r="D138" s="105" t="s">
        <v>101</v>
      </c>
      <c r="E138" s="154">
        <v>13.5</v>
      </c>
      <c r="F138" s="18" t="s">
        <v>153</v>
      </c>
      <c r="G138" s="103"/>
      <c r="H138" s="35"/>
      <c r="I138" s="189"/>
    </row>
    <row r="139" spans="1:9" ht="30.75" customHeight="1" x14ac:dyDescent="0.3">
      <c r="A139" s="2"/>
      <c r="B139" s="28">
        <v>84</v>
      </c>
      <c r="C139" s="18" t="s">
        <v>134</v>
      </c>
      <c r="D139" s="28" t="s">
        <v>101</v>
      </c>
      <c r="E139" s="157">
        <v>6.86</v>
      </c>
      <c r="F139" s="106"/>
      <c r="G139" s="103" t="s">
        <v>137</v>
      </c>
      <c r="H139" s="35"/>
      <c r="I139" s="189"/>
    </row>
    <row r="140" spans="1:9" x14ac:dyDescent="0.3">
      <c r="A140" s="2"/>
      <c r="B140" s="214">
        <v>85</v>
      </c>
      <c r="C140" s="215" t="s">
        <v>135</v>
      </c>
      <c r="D140" s="28" t="s">
        <v>93</v>
      </c>
      <c r="E140" s="157">
        <v>1</v>
      </c>
      <c r="F140" s="106" t="s">
        <v>91</v>
      </c>
      <c r="G140" s="34"/>
      <c r="H140" s="35"/>
      <c r="I140" s="189"/>
    </row>
    <row r="141" spans="1:9" x14ac:dyDescent="0.3">
      <c r="A141" s="2"/>
      <c r="B141" s="214"/>
      <c r="C141" s="215"/>
      <c r="D141" s="28" t="s">
        <v>101</v>
      </c>
      <c r="E141" s="157">
        <f>5*E140</f>
        <v>5</v>
      </c>
      <c r="F141" s="106" t="s">
        <v>136</v>
      </c>
      <c r="G141" s="34"/>
      <c r="H141" s="35"/>
      <c r="I141" s="189"/>
    </row>
    <row r="142" spans="1:9" x14ac:dyDescent="0.3">
      <c r="A142" s="35"/>
      <c r="B142" s="216" t="s">
        <v>105</v>
      </c>
      <c r="C142" s="217"/>
      <c r="D142" s="217"/>
      <c r="E142" s="217"/>
      <c r="F142" s="217"/>
      <c r="G142" s="34"/>
      <c r="H142" s="35"/>
      <c r="I142" s="189"/>
    </row>
    <row r="143" spans="1:9" ht="69.75" customHeight="1" x14ac:dyDescent="0.3">
      <c r="A143" s="35"/>
      <c r="B143" s="89">
        <v>86</v>
      </c>
      <c r="C143" s="191" t="s">
        <v>109</v>
      </c>
      <c r="D143" s="192" t="s">
        <v>81</v>
      </c>
      <c r="E143" s="155">
        <v>13.86</v>
      </c>
      <c r="F143" s="13" t="s">
        <v>177</v>
      </c>
      <c r="G143" s="34"/>
      <c r="H143" s="35"/>
      <c r="I143" s="189"/>
    </row>
    <row r="144" spans="1:9" x14ac:dyDescent="0.3">
      <c r="A144" s="35"/>
      <c r="B144" s="111"/>
      <c r="C144" s="113"/>
      <c r="D144" s="114"/>
      <c r="E144" s="115"/>
      <c r="F144" s="112"/>
      <c r="G144" s="34"/>
      <c r="H144" s="35"/>
      <c r="I144" s="189"/>
    </row>
    <row r="145" spans="1:9" x14ac:dyDescent="0.3">
      <c r="A145" s="35"/>
      <c r="B145" s="111"/>
      <c r="C145" s="113"/>
      <c r="D145" s="114"/>
      <c r="E145" s="115"/>
      <c r="F145" s="112"/>
      <c r="G145" s="34"/>
      <c r="H145" s="35"/>
      <c r="I145" s="189"/>
    </row>
    <row r="146" spans="1:9" x14ac:dyDescent="0.3">
      <c r="A146" s="35"/>
      <c r="B146" s="111"/>
      <c r="C146" s="113"/>
      <c r="D146" s="114"/>
      <c r="E146" s="115"/>
      <c r="F146" s="112"/>
      <c r="G146" s="34"/>
      <c r="H146" s="35"/>
      <c r="I146" s="189"/>
    </row>
    <row r="147" spans="1:9" x14ac:dyDescent="0.3">
      <c r="A147" s="35"/>
      <c r="B147" s="111"/>
      <c r="C147" s="113"/>
      <c r="D147" s="114"/>
      <c r="E147" s="115"/>
      <c r="F147" s="112"/>
      <c r="G147" s="34"/>
      <c r="H147" s="35"/>
      <c r="I147" s="189"/>
    </row>
    <row r="148" spans="1:9" x14ac:dyDescent="0.3">
      <c r="A148" s="35"/>
      <c r="B148" s="111"/>
      <c r="C148" s="113"/>
      <c r="D148" s="114"/>
      <c r="E148" s="115"/>
      <c r="F148" s="112"/>
      <c r="G148" s="34"/>
      <c r="H148" s="35"/>
      <c r="I148" s="189"/>
    </row>
    <row r="149" spans="1:9" x14ac:dyDescent="0.3">
      <c r="A149" s="35"/>
      <c r="B149" s="111"/>
      <c r="C149" s="113"/>
      <c r="D149" s="114"/>
      <c r="E149" s="115"/>
      <c r="F149" s="112"/>
      <c r="G149" s="34"/>
      <c r="H149" s="35"/>
      <c r="I149" s="189"/>
    </row>
    <row r="150" spans="1:9" x14ac:dyDescent="0.3">
      <c r="A150" s="35"/>
      <c r="B150" s="111"/>
      <c r="C150" s="113"/>
      <c r="D150" s="114"/>
      <c r="E150" s="115"/>
      <c r="F150" s="112"/>
      <c r="G150" s="34"/>
      <c r="H150" s="35"/>
      <c r="I150" s="189"/>
    </row>
    <row r="151" spans="1:9" x14ac:dyDescent="0.3">
      <c r="A151" s="35"/>
      <c r="B151" s="111"/>
      <c r="C151" s="113"/>
      <c r="D151" s="114"/>
      <c r="E151" s="115"/>
      <c r="F151" s="112"/>
      <c r="G151" s="34"/>
      <c r="H151" s="35"/>
      <c r="I151" s="189"/>
    </row>
    <row r="152" spans="1:9" x14ac:dyDescent="0.3">
      <c r="A152" s="35"/>
      <c r="B152" s="111"/>
      <c r="C152" s="113"/>
      <c r="D152" s="114"/>
      <c r="E152" s="115"/>
      <c r="F152" s="112"/>
      <c r="G152" s="34"/>
      <c r="H152" s="35"/>
      <c r="I152" s="189"/>
    </row>
    <row r="153" spans="1:9" x14ac:dyDescent="0.3">
      <c r="A153" s="35"/>
      <c r="B153" s="111"/>
      <c r="C153" s="113"/>
      <c r="D153" s="114"/>
      <c r="E153" s="115"/>
      <c r="F153" s="112"/>
      <c r="G153" s="34"/>
      <c r="H153" s="35"/>
      <c r="I153" s="189"/>
    </row>
    <row r="154" spans="1:9" x14ac:dyDescent="0.3">
      <c r="A154" s="35"/>
      <c r="B154" s="111"/>
      <c r="C154" s="113"/>
      <c r="D154" s="114"/>
      <c r="E154" s="115"/>
      <c r="F154" s="112"/>
      <c r="G154" s="34"/>
      <c r="H154" s="35"/>
      <c r="I154" s="189"/>
    </row>
    <row r="155" spans="1:9" x14ac:dyDescent="0.3">
      <c r="A155" s="35"/>
      <c r="B155" s="111"/>
      <c r="C155" s="113"/>
      <c r="D155" s="114"/>
      <c r="E155" s="115"/>
      <c r="F155" s="112"/>
      <c r="G155" s="34"/>
      <c r="H155" s="35"/>
      <c r="I155" s="189"/>
    </row>
    <row r="156" spans="1:9" x14ac:dyDescent="0.3">
      <c r="A156" s="35"/>
      <c r="B156" s="111"/>
      <c r="C156" s="113"/>
      <c r="D156" s="114"/>
      <c r="E156" s="115"/>
      <c r="F156" s="112"/>
      <c r="G156" s="34"/>
      <c r="H156" s="35"/>
      <c r="I156" s="189"/>
    </row>
    <row r="157" spans="1:9" x14ac:dyDescent="0.3">
      <c r="A157" s="35"/>
      <c r="B157" s="111"/>
      <c r="C157" s="113"/>
      <c r="D157" s="114"/>
      <c r="E157" s="115"/>
      <c r="F157" s="112"/>
      <c r="G157" s="34"/>
      <c r="H157" s="35"/>
      <c r="I157" s="189"/>
    </row>
    <row r="158" spans="1:9" x14ac:dyDescent="0.3">
      <c r="A158" s="35"/>
      <c r="B158" s="111"/>
      <c r="C158" s="113"/>
      <c r="D158" s="114"/>
      <c r="E158" s="115"/>
      <c r="F158" s="112"/>
      <c r="G158" s="34"/>
      <c r="H158" s="35"/>
      <c r="I158" s="189"/>
    </row>
    <row r="159" spans="1:9" x14ac:dyDescent="0.3">
      <c r="A159" s="35"/>
      <c r="B159" s="111"/>
      <c r="C159" s="113"/>
      <c r="D159" s="114"/>
      <c r="E159" s="115"/>
      <c r="F159" s="112"/>
      <c r="G159" s="34"/>
      <c r="H159" s="35"/>
      <c r="I159" s="189"/>
    </row>
    <row r="160" spans="1:9" x14ac:dyDescent="0.3">
      <c r="A160" s="35"/>
      <c r="B160" s="111"/>
      <c r="C160" s="113"/>
      <c r="D160" s="114"/>
      <c r="E160" s="115"/>
      <c r="F160" s="112"/>
      <c r="G160" s="34"/>
      <c r="H160" s="35"/>
      <c r="I160" s="189"/>
    </row>
    <row r="161" spans="1:9" x14ac:dyDescent="0.3">
      <c r="A161" s="35"/>
      <c r="B161" s="111"/>
      <c r="C161" s="113"/>
      <c r="D161" s="114"/>
      <c r="E161" s="115"/>
      <c r="F161" s="112"/>
      <c r="G161" s="34"/>
      <c r="H161" s="35"/>
      <c r="I161" s="189"/>
    </row>
    <row r="162" spans="1:9" x14ac:dyDescent="0.3">
      <c r="A162" s="35"/>
      <c r="B162" s="111"/>
      <c r="C162" s="113"/>
      <c r="D162" s="114"/>
      <c r="E162" s="115"/>
      <c r="F162" s="112"/>
      <c r="G162" s="34"/>
      <c r="H162" s="35"/>
      <c r="I162" s="189"/>
    </row>
    <row r="163" spans="1:9" x14ac:dyDescent="0.3">
      <c r="A163" s="35"/>
      <c r="B163" s="111"/>
      <c r="C163" s="113"/>
      <c r="D163" s="114"/>
      <c r="E163" s="115"/>
      <c r="F163" s="112"/>
      <c r="G163" s="34"/>
      <c r="H163" s="35"/>
      <c r="I163" s="189"/>
    </row>
    <row r="164" spans="1:9" x14ac:dyDescent="0.3">
      <c r="A164" s="35"/>
      <c r="B164" s="111"/>
      <c r="C164" s="113"/>
      <c r="D164" s="114"/>
      <c r="E164" s="115"/>
      <c r="F164" s="112"/>
      <c r="G164" s="34"/>
      <c r="H164" s="35"/>
      <c r="I164" s="189"/>
    </row>
    <row r="165" spans="1:9" x14ac:dyDescent="0.3">
      <c r="A165" s="35"/>
      <c r="B165" s="111"/>
      <c r="C165" s="113"/>
      <c r="D165" s="114"/>
      <c r="E165" s="115"/>
      <c r="F165" s="112"/>
      <c r="G165" s="34"/>
      <c r="H165" s="35"/>
      <c r="I165" s="189"/>
    </row>
    <row r="166" spans="1:9" x14ac:dyDescent="0.3">
      <c r="A166" s="43"/>
      <c r="B166" s="84"/>
      <c r="C166" s="41"/>
      <c r="D166" s="73"/>
      <c r="E166" s="76"/>
      <c r="F166" s="40"/>
      <c r="G166" s="34"/>
      <c r="H166" s="35"/>
      <c r="I166" s="189"/>
    </row>
    <row r="167" spans="1:9" x14ac:dyDescent="0.3">
      <c r="A167" s="43"/>
      <c r="B167" s="213" t="s">
        <v>150</v>
      </c>
      <c r="C167" s="213"/>
      <c r="D167" s="213"/>
      <c r="E167" s="213"/>
      <c r="F167" s="213"/>
      <c r="G167" s="34"/>
      <c r="H167" s="35"/>
      <c r="I167" s="189"/>
    </row>
    <row r="168" spans="1:9" ht="15.75" customHeight="1" x14ac:dyDescent="0.3">
      <c r="A168" s="22"/>
      <c r="B168" s="213"/>
      <c r="C168" s="213"/>
      <c r="D168" s="213"/>
      <c r="E168" s="213"/>
      <c r="F168" s="213"/>
      <c r="G168" s="34"/>
      <c r="H168" s="35"/>
      <c r="I168" s="189"/>
    </row>
    <row r="169" spans="1:9" x14ac:dyDescent="0.3">
      <c r="A169" s="22"/>
      <c r="B169" s="84"/>
      <c r="C169" s="77"/>
      <c r="D169" s="73"/>
      <c r="E169" s="75"/>
      <c r="F169" s="77"/>
      <c r="G169" s="34"/>
      <c r="H169" s="35"/>
      <c r="I169" s="189"/>
    </row>
    <row r="170" spans="1:9" x14ac:dyDescent="0.3">
      <c r="A170" s="22"/>
      <c r="B170" s="84"/>
      <c r="C170" s="78"/>
      <c r="D170" s="73"/>
      <c r="E170" s="75"/>
      <c r="F170" s="78"/>
      <c r="G170" s="34"/>
      <c r="H170" s="35"/>
      <c r="I170" s="189"/>
    </row>
    <row r="171" spans="1:9" ht="23.25" customHeight="1" x14ac:dyDescent="0.3">
      <c r="A171" s="22"/>
      <c r="B171" s="213"/>
      <c r="C171" s="213"/>
      <c r="D171" s="213"/>
      <c r="E171" s="213"/>
      <c r="F171" s="213"/>
      <c r="G171" s="34"/>
      <c r="H171" s="35"/>
      <c r="I171" s="189"/>
    </row>
    <row r="172" spans="1:9" ht="23.25" customHeight="1" x14ac:dyDescent="0.3">
      <c r="A172" s="22"/>
      <c r="B172" s="213"/>
      <c r="C172" s="213"/>
      <c r="D172" s="213"/>
      <c r="E172" s="213"/>
      <c r="F172" s="213"/>
      <c r="G172" s="34"/>
      <c r="H172" s="35"/>
      <c r="I172" s="189"/>
    </row>
    <row r="173" spans="1:9" x14ac:dyDescent="0.3">
      <c r="A173" s="22"/>
      <c r="B173" s="84"/>
      <c r="C173" s="78"/>
      <c r="D173" s="79"/>
      <c r="E173" s="80"/>
      <c r="F173" s="78"/>
      <c r="G173" s="34"/>
      <c r="H173" s="35"/>
      <c r="I173" s="189"/>
    </row>
    <row r="174" spans="1:9" x14ac:dyDescent="0.3">
      <c r="A174" s="2"/>
      <c r="B174" s="84"/>
      <c r="C174" s="78"/>
      <c r="D174" s="73"/>
      <c r="E174" s="76" t="e">
        <f>E9+E65+E17+#REF!</f>
        <v>#REF!</v>
      </c>
      <c r="F174" s="78"/>
      <c r="G174" s="34"/>
      <c r="H174" s="35"/>
      <c r="I174" s="189"/>
    </row>
    <row r="175" spans="1:9" x14ac:dyDescent="0.3">
      <c r="A175" s="2"/>
      <c r="B175" s="84"/>
      <c r="C175" s="78"/>
      <c r="D175" s="79"/>
      <c r="E175" s="80"/>
      <c r="F175" s="74"/>
      <c r="G175" s="34"/>
      <c r="H175" s="35"/>
      <c r="I175" s="189"/>
    </row>
    <row r="176" spans="1:9" x14ac:dyDescent="0.3">
      <c r="A176" s="2"/>
      <c r="B176" s="84"/>
      <c r="C176" s="78"/>
      <c r="D176" s="79"/>
      <c r="E176" s="80"/>
      <c r="F176" s="74"/>
      <c r="G176" s="34"/>
      <c r="H176" s="35"/>
      <c r="I176" s="189"/>
    </row>
    <row r="177" spans="1:9" x14ac:dyDescent="0.3">
      <c r="A177" s="2"/>
      <c r="B177" s="84"/>
      <c r="C177" s="37"/>
      <c r="D177" s="31"/>
      <c r="E177" s="39"/>
      <c r="F177" s="37"/>
      <c r="G177" s="34"/>
      <c r="H177" s="35"/>
      <c r="I177" s="189"/>
    </row>
    <row r="178" spans="1:9" x14ac:dyDescent="0.3">
      <c r="A178" s="2"/>
      <c r="B178" s="84"/>
      <c r="C178" s="37"/>
      <c r="D178" s="31"/>
      <c r="E178" s="39"/>
      <c r="F178" s="40"/>
      <c r="G178" s="34"/>
      <c r="H178" s="35"/>
      <c r="I178" s="189"/>
    </row>
    <row r="179" spans="1:9" x14ac:dyDescent="0.3">
      <c r="A179" s="2"/>
      <c r="B179" s="84"/>
      <c r="C179" s="41"/>
      <c r="D179" s="31"/>
      <c r="E179" s="33"/>
      <c r="F179" s="42"/>
      <c r="G179" s="34"/>
      <c r="H179" s="35"/>
      <c r="I179" s="189"/>
    </row>
    <row r="180" spans="1:9" x14ac:dyDescent="0.3">
      <c r="A180" s="2"/>
      <c r="B180" s="207"/>
      <c r="C180" s="207"/>
      <c r="D180" s="207"/>
      <c r="E180" s="207"/>
      <c r="F180" s="43"/>
      <c r="G180" s="34"/>
      <c r="H180" s="35"/>
      <c r="I180" s="189"/>
    </row>
    <row r="181" spans="1:9" x14ac:dyDescent="0.3">
      <c r="A181" s="2"/>
      <c r="B181" s="84"/>
      <c r="C181" s="32"/>
      <c r="D181" s="31"/>
      <c r="E181" s="33"/>
      <c r="F181" s="32"/>
      <c r="G181" s="34"/>
      <c r="H181" s="35"/>
      <c r="I181" s="189"/>
    </row>
    <row r="182" spans="1:9" x14ac:dyDescent="0.3">
      <c r="A182" s="2"/>
      <c r="B182" s="208"/>
      <c r="C182" s="202"/>
      <c r="D182" s="31"/>
      <c r="E182" s="33"/>
      <c r="F182" s="202"/>
      <c r="G182" s="34"/>
      <c r="H182" s="35"/>
      <c r="I182" s="189"/>
    </row>
    <row r="183" spans="1:9" x14ac:dyDescent="0.3">
      <c r="A183" s="2"/>
      <c r="B183" s="208"/>
      <c r="C183" s="202"/>
      <c r="D183" s="31"/>
      <c r="E183" s="33"/>
      <c r="F183" s="202"/>
      <c r="G183" s="34"/>
      <c r="H183" s="35"/>
      <c r="I183" s="189"/>
    </row>
    <row r="184" spans="1:9" x14ac:dyDescent="0.3">
      <c r="A184" s="2"/>
      <c r="B184" s="208"/>
      <c r="C184" s="202"/>
      <c r="D184" s="208"/>
      <c r="E184" s="211"/>
      <c r="F184" s="37"/>
      <c r="G184" s="34"/>
      <c r="H184" s="35"/>
      <c r="I184" s="189"/>
    </row>
    <row r="185" spans="1:9" x14ac:dyDescent="0.3">
      <c r="A185" s="2"/>
      <c r="B185" s="208"/>
      <c r="C185" s="202"/>
      <c r="D185" s="208"/>
      <c r="E185" s="211"/>
      <c r="F185" s="202"/>
      <c r="G185" s="34"/>
      <c r="H185" s="35"/>
      <c r="I185" s="189"/>
    </row>
    <row r="186" spans="1:9" x14ac:dyDescent="0.3">
      <c r="A186" s="2"/>
      <c r="B186" s="208"/>
      <c r="C186" s="202"/>
      <c r="D186" s="31"/>
      <c r="E186" s="39"/>
      <c r="F186" s="202"/>
      <c r="G186" s="34"/>
      <c r="H186" s="35"/>
      <c r="I186" s="189"/>
    </row>
    <row r="187" spans="1:9" x14ac:dyDescent="0.3">
      <c r="A187" s="2"/>
      <c r="B187" s="208"/>
      <c r="C187" s="202"/>
      <c r="D187" s="208"/>
      <c r="E187" s="211"/>
      <c r="F187" s="37"/>
      <c r="G187" s="34"/>
      <c r="H187" s="35"/>
      <c r="I187" s="189"/>
    </row>
    <row r="188" spans="1:9" x14ac:dyDescent="0.3">
      <c r="A188" s="2"/>
      <c r="B188" s="208"/>
      <c r="C188" s="202"/>
      <c r="D188" s="208"/>
      <c r="E188" s="211"/>
      <c r="F188" s="37"/>
      <c r="G188" s="34"/>
      <c r="H188" s="35"/>
      <c r="I188" s="189"/>
    </row>
    <row r="189" spans="1:9" x14ac:dyDescent="0.3">
      <c r="A189" s="2"/>
      <c r="B189" s="84"/>
      <c r="C189" s="37"/>
      <c r="D189" s="31"/>
      <c r="E189" s="39"/>
      <c r="F189" s="37"/>
      <c r="G189" s="34"/>
      <c r="H189" s="35"/>
      <c r="I189" s="189"/>
    </row>
    <row r="190" spans="1:9" x14ac:dyDescent="0.3">
      <c r="A190" s="2"/>
      <c r="B190" s="84"/>
      <c r="C190" s="37"/>
      <c r="D190" s="31"/>
      <c r="E190" s="33"/>
      <c r="F190" s="40"/>
      <c r="G190" s="34"/>
      <c r="H190" s="35"/>
      <c r="I190" s="189"/>
    </row>
    <row r="191" spans="1:9" x14ac:dyDescent="0.3">
      <c r="A191" s="8"/>
      <c r="B191" s="84"/>
      <c r="C191" s="32"/>
      <c r="D191" s="31"/>
      <c r="E191" s="33"/>
      <c r="F191" s="40"/>
      <c r="G191" s="34"/>
      <c r="H191" s="35"/>
      <c r="I191" s="189"/>
    </row>
    <row r="192" spans="1:9" x14ac:dyDescent="0.3">
      <c r="A192" s="8"/>
      <c r="B192" s="84"/>
      <c r="C192" s="32"/>
      <c r="D192" s="31"/>
      <c r="E192" s="33"/>
      <c r="F192" s="42"/>
      <c r="G192" s="34"/>
      <c r="H192" s="35"/>
      <c r="I192" s="189"/>
    </row>
    <row r="193" spans="1:9" x14ac:dyDescent="0.3">
      <c r="A193" s="2"/>
      <c r="B193" s="207"/>
      <c r="C193" s="207"/>
      <c r="D193" s="207"/>
      <c r="E193" s="207"/>
      <c r="F193" s="43"/>
      <c r="G193" s="34"/>
      <c r="H193" s="35"/>
      <c r="I193" s="189"/>
    </row>
    <row r="194" spans="1:9" x14ac:dyDescent="0.3">
      <c r="A194" s="2"/>
      <c r="B194" s="84"/>
      <c r="C194" s="32"/>
      <c r="D194" s="31"/>
      <c r="E194" s="33"/>
      <c r="F194" s="32"/>
      <c r="G194" s="34"/>
      <c r="H194" s="35"/>
      <c r="I194" s="189"/>
    </row>
    <row r="195" spans="1:9" x14ac:dyDescent="0.3">
      <c r="A195" s="2"/>
      <c r="B195" s="208"/>
      <c r="C195" s="202"/>
      <c r="D195" s="31"/>
      <c r="E195" s="33"/>
      <c r="F195" s="207"/>
      <c r="G195" s="34"/>
      <c r="H195" s="35"/>
      <c r="I195" s="189"/>
    </row>
    <row r="196" spans="1:9" x14ac:dyDescent="0.3">
      <c r="A196" s="2"/>
      <c r="B196" s="208"/>
      <c r="C196" s="202"/>
      <c r="D196" s="31"/>
      <c r="E196" s="33"/>
      <c r="F196" s="207"/>
      <c r="G196" s="34"/>
      <c r="H196" s="35"/>
      <c r="I196" s="189"/>
    </row>
    <row r="197" spans="1:9" x14ac:dyDescent="0.3">
      <c r="A197" s="2"/>
      <c r="B197" s="208"/>
      <c r="C197" s="202"/>
      <c r="D197" s="208"/>
      <c r="E197" s="209"/>
      <c r="F197" s="37"/>
      <c r="G197" s="34"/>
      <c r="H197" s="35"/>
      <c r="I197" s="189"/>
    </row>
    <row r="198" spans="1:9" x14ac:dyDescent="0.3">
      <c r="A198" s="2"/>
      <c r="B198" s="208"/>
      <c r="C198" s="202"/>
      <c r="D198" s="208"/>
      <c r="E198" s="209"/>
      <c r="F198" s="202"/>
      <c r="G198" s="34"/>
      <c r="H198" s="35"/>
      <c r="I198" s="189"/>
    </row>
    <row r="199" spans="1:9" x14ac:dyDescent="0.3">
      <c r="A199" s="2"/>
      <c r="B199" s="208"/>
      <c r="C199" s="202"/>
      <c r="D199" s="31"/>
      <c r="E199" s="33"/>
      <c r="F199" s="202"/>
      <c r="G199" s="34"/>
      <c r="H199" s="35"/>
      <c r="I199" s="189"/>
    </row>
    <row r="200" spans="1:9" x14ac:dyDescent="0.3">
      <c r="A200" s="2"/>
      <c r="B200" s="208"/>
      <c r="C200" s="202"/>
      <c r="D200" s="208"/>
      <c r="E200" s="209"/>
      <c r="F200" s="37"/>
      <c r="G200" s="34"/>
      <c r="H200" s="35"/>
      <c r="I200" s="189"/>
    </row>
    <row r="201" spans="1:9" x14ac:dyDescent="0.3">
      <c r="A201" s="2"/>
      <c r="B201" s="208"/>
      <c r="C201" s="202"/>
      <c r="D201" s="208"/>
      <c r="E201" s="209"/>
      <c r="F201" s="202"/>
      <c r="G201" s="34"/>
      <c r="H201" s="35"/>
      <c r="I201" s="189"/>
    </row>
    <row r="202" spans="1:9" x14ac:dyDescent="0.3">
      <c r="A202" s="2"/>
      <c r="B202" s="208"/>
      <c r="C202" s="202"/>
      <c r="D202" s="31"/>
      <c r="E202" s="33"/>
      <c r="F202" s="202"/>
      <c r="G202" s="34"/>
      <c r="H202" s="35"/>
      <c r="I202" s="189"/>
    </row>
    <row r="203" spans="1:9" x14ac:dyDescent="0.3">
      <c r="A203" s="2"/>
      <c r="B203" s="208"/>
      <c r="C203" s="202"/>
      <c r="D203" s="208"/>
      <c r="E203" s="209"/>
      <c r="F203" s="37"/>
      <c r="G203" s="34"/>
      <c r="H203" s="35"/>
      <c r="I203" s="189"/>
    </row>
    <row r="204" spans="1:9" x14ac:dyDescent="0.3">
      <c r="A204" s="2"/>
      <c r="B204" s="208"/>
      <c r="C204" s="202"/>
      <c r="D204" s="208"/>
      <c r="E204" s="209"/>
      <c r="F204" s="37"/>
      <c r="G204" s="34"/>
      <c r="H204" s="35"/>
      <c r="I204" s="189"/>
    </row>
    <row r="205" spans="1:9" x14ac:dyDescent="0.3">
      <c r="A205" s="2"/>
      <c r="B205" s="84"/>
      <c r="C205" s="37"/>
      <c r="D205" s="31"/>
      <c r="E205" s="33"/>
      <c r="F205" s="37"/>
      <c r="G205" s="34"/>
      <c r="H205" s="35"/>
      <c r="I205" s="189"/>
    </row>
    <row r="206" spans="1:9" x14ac:dyDescent="0.3">
      <c r="A206" s="2"/>
      <c r="B206" s="84"/>
      <c r="C206" s="37"/>
      <c r="D206" s="31"/>
      <c r="E206" s="33"/>
      <c r="F206" s="40"/>
      <c r="G206" s="34"/>
      <c r="H206" s="35"/>
      <c r="I206" s="189"/>
    </row>
    <row r="207" spans="1:9" x14ac:dyDescent="0.3">
      <c r="A207" s="8"/>
      <c r="B207" s="84"/>
      <c r="C207" s="41"/>
      <c r="D207" s="31"/>
      <c r="E207" s="33"/>
      <c r="F207" s="40"/>
      <c r="G207" s="34"/>
      <c r="H207" s="35"/>
      <c r="I207" s="189"/>
    </row>
    <row r="208" spans="1:9" x14ac:dyDescent="0.3">
      <c r="A208" s="8"/>
      <c r="B208" s="84"/>
      <c r="C208" s="41"/>
      <c r="D208" s="31"/>
      <c r="E208" s="33"/>
      <c r="F208" s="42"/>
      <c r="G208" s="34"/>
      <c r="H208" s="35"/>
      <c r="I208" s="189"/>
    </row>
    <row r="209" spans="1:9" x14ac:dyDescent="0.3">
      <c r="A209" s="2"/>
      <c r="B209" s="207"/>
      <c r="C209" s="207"/>
      <c r="D209" s="207"/>
      <c r="E209" s="207"/>
      <c r="F209" s="43"/>
      <c r="G209" s="34"/>
      <c r="H209" s="35"/>
      <c r="I209" s="189"/>
    </row>
    <row r="210" spans="1:9" x14ac:dyDescent="0.3">
      <c r="A210" s="2"/>
      <c r="B210" s="84"/>
      <c r="C210" s="32"/>
      <c r="D210" s="31"/>
      <c r="E210" s="33"/>
      <c r="F210" s="32"/>
      <c r="G210" s="34"/>
      <c r="H210" s="35"/>
      <c r="I210" s="189"/>
    </row>
    <row r="211" spans="1:9" x14ac:dyDescent="0.3">
      <c r="A211" s="2"/>
      <c r="B211" s="208"/>
      <c r="C211" s="202"/>
      <c r="D211" s="31"/>
      <c r="E211" s="33"/>
      <c r="F211" s="202"/>
      <c r="G211" s="34"/>
      <c r="H211" s="35"/>
      <c r="I211" s="189"/>
    </row>
    <row r="212" spans="1:9" x14ac:dyDescent="0.3">
      <c r="A212" s="2"/>
      <c r="B212" s="208"/>
      <c r="C212" s="202"/>
      <c r="D212" s="31"/>
      <c r="E212" s="33"/>
      <c r="F212" s="202"/>
      <c r="G212" s="34"/>
      <c r="H212" s="35"/>
      <c r="I212" s="189"/>
    </row>
    <row r="213" spans="1:9" x14ac:dyDescent="0.3">
      <c r="A213" s="2"/>
      <c r="B213" s="208"/>
      <c r="C213" s="202"/>
      <c r="D213" s="208"/>
      <c r="E213" s="209"/>
      <c r="F213" s="37"/>
      <c r="G213" s="34"/>
      <c r="H213" s="35"/>
      <c r="I213" s="189"/>
    </row>
    <row r="214" spans="1:9" x14ac:dyDescent="0.3">
      <c r="A214" s="2"/>
      <c r="B214" s="208"/>
      <c r="C214" s="202"/>
      <c r="D214" s="208"/>
      <c r="E214" s="209"/>
      <c r="F214" s="202"/>
      <c r="G214" s="34"/>
      <c r="H214" s="35"/>
      <c r="I214" s="189"/>
    </row>
    <row r="215" spans="1:9" x14ac:dyDescent="0.3">
      <c r="A215" s="2"/>
      <c r="B215" s="208"/>
      <c r="C215" s="202"/>
      <c r="D215" s="31"/>
      <c r="E215" s="33"/>
      <c r="F215" s="202"/>
      <c r="G215" s="34"/>
      <c r="H215" s="35"/>
      <c r="I215" s="189"/>
    </row>
    <row r="216" spans="1:9" x14ac:dyDescent="0.3">
      <c r="A216" s="2"/>
      <c r="B216" s="208"/>
      <c r="C216" s="202"/>
      <c r="D216" s="208"/>
      <c r="E216" s="209"/>
      <c r="F216" s="37"/>
      <c r="G216" s="34"/>
      <c r="H216" s="35"/>
      <c r="I216" s="189"/>
    </row>
    <row r="217" spans="1:9" x14ac:dyDescent="0.3">
      <c r="A217" s="2"/>
      <c r="B217" s="208"/>
      <c r="C217" s="202"/>
      <c r="D217" s="208"/>
      <c r="E217" s="209"/>
      <c r="F217" s="202"/>
      <c r="G217" s="34"/>
      <c r="H217" s="35"/>
      <c r="I217" s="189"/>
    </row>
    <row r="218" spans="1:9" x14ac:dyDescent="0.3">
      <c r="A218" s="2"/>
      <c r="B218" s="208"/>
      <c r="C218" s="202"/>
      <c r="D218" s="31"/>
      <c r="E218" s="33"/>
      <c r="F218" s="202"/>
      <c r="G218" s="34"/>
      <c r="H218" s="35"/>
      <c r="I218" s="189"/>
    </row>
    <row r="219" spans="1:9" x14ac:dyDescent="0.3">
      <c r="A219" s="2"/>
      <c r="B219" s="208"/>
      <c r="C219" s="202"/>
      <c r="D219" s="208"/>
      <c r="E219" s="209"/>
      <c r="F219" s="37"/>
      <c r="G219" s="34"/>
      <c r="H219" s="35"/>
      <c r="I219" s="189"/>
    </row>
    <row r="220" spans="1:9" x14ac:dyDescent="0.3">
      <c r="A220" s="2"/>
      <c r="B220" s="208"/>
      <c r="C220" s="202"/>
      <c r="D220" s="208"/>
      <c r="E220" s="209"/>
      <c r="F220" s="37"/>
      <c r="G220" s="34"/>
      <c r="H220" s="35"/>
      <c r="I220" s="189"/>
    </row>
    <row r="221" spans="1:9" x14ac:dyDescent="0.3">
      <c r="A221" s="2"/>
      <c r="B221" s="84"/>
      <c r="C221" s="37"/>
      <c r="D221" s="31"/>
      <c r="E221" s="33"/>
      <c r="F221" s="37"/>
      <c r="G221" s="34"/>
      <c r="H221" s="35"/>
      <c r="I221" s="189"/>
    </row>
    <row r="222" spans="1:9" x14ac:dyDescent="0.3">
      <c r="A222" s="2"/>
      <c r="B222" s="84"/>
      <c r="C222" s="37"/>
      <c r="D222" s="31"/>
      <c r="E222" s="33"/>
      <c r="F222" s="40"/>
      <c r="G222" s="34"/>
      <c r="H222" s="35"/>
      <c r="I222" s="189"/>
    </row>
    <row r="223" spans="1:9" x14ac:dyDescent="0.3">
      <c r="A223" s="2"/>
      <c r="B223" s="84"/>
      <c r="C223" s="32"/>
      <c r="D223" s="31"/>
      <c r="E223" s="33"/>
      <c r="F223" s="42"/>
      <c r="G223" s="34"/>
      <c r="H223" s="35"/>
      <c r="I223" s="189"/>
    </row>
    <row r="224" spans="1:9" x14ac:dyDescent="0.3">
      <c r="A224" s="2"/>
      <c r="B224" s="207"/>
      <c r="C224" s="207"/>
      <c r="D224" s="207"/>
      <c r="E224" s="207"/>
      <c r="F224" s="43"/>
      <c r="G224" s="34"/>
      <c r="H224" s="35"/>
      <c r="I224" s="189"/>
    </row>
    <row r="225" spans="1:9" x14ac:dyDescent="0.3">
      <c r="A225" s="2"/>
      <c r="B225" s="84"/>
      <c r="C225" s="32"/>
      <c r="D225" s="31"/>
      <c r="E225" s="33"/>
      <c r="F225" s="32"/>
      <c r="G225" s="34"/>
      <c r="H225" s="35"/>
      <c r="I225" s="189"/>
    </row>
    <row r="226" spans="1:9" x14ac:dyDescent="0.3">
      <c r="A226" s="2"/>
      <c r="B226" s="208"/>
      <c r="C226" s="202"/>
      <c r="D226" s="31"/>
      <c r="E226" s="33"/>
      <c r="F226" s="202"/>
      <c r="G226" s="34"/>
      <c r="H226" s="35"/>
      <c r="I226" s="189"/>
    </row>
    <row r="227" spans="1:9" x14ac:dyDescent="0.3">
      <c r="A227" s="2"/>
      <c r="B227" s="208"/>
      <c r="C227" s="202"/>
      <c r="D227" s="31"/>
      <c r="E227" s="33"/>
      <c r="F227" s="202"/>
      <c r="G227" s="34"/>
      <c r="H227" s="35"/>
      <c r="I227" s="189"/>
    </row>
    <row r="228" spans="1:9" x14ac:dyDescent="0.3">
      <c r="A228" s="2"/>
      <c r="B228" s="208"/>
      <c r="C228" s="202"/>
      <c r="D228" s="208"/>
      <c r="E228" s="209"/>
      <c r="F228" s="37"/>
      <c r="G228" s="34"/>
      <c r="H228" s="35"/>
      <c r="I228" s="189"/>
    </row>
    <row r="229" spans="1:9" x14ac:dyDescent="0.3">
      <c r="A229" s="2"/>
      <c r="B229" s="208"/>
      <c r="C229" s="202"/>
      <c r="D229" s="208"/>
      <c r="E229" s="209"/>
      <c r="F229" s="202"/>
      <c r="G229" s="34"/>
      <c r="H229" s="35"/>
      <c r="I229" s="189"/>
    </row>
    <row r="230" spans="1:9" x14ac:dyDescent="0.3">
      <c r="A230" s="2"/>
      <c r="B230" s="208"/>
      <c r="C230" s="202"/>
      <c r="D230" s="31"/>
      <c r="E230" s="33"/>
      <c r="F230" s="202"/>
      <c r="G230" s="34"/>
      <c r="H230" s="35"/>
      <c r="I230" s="189"/>
    </row>
    <row r="231" spans="1:9" x14ac:dyDescent="0.3">
      <c r="A231" s="2"/>
      <c r="B231" s="208"/>
      <c r="C231" s="202"/>
      <c r="D231" s="208"/>
      <c r="E231" s="211"/>
      <c r="F231" s="37"/>
      <c r="G231" s="34"/>
      <c r="H231" s="35"/>
      <c r="I231" s="189"/>
    </row>
    <row r="232" spans="1:9" x14ac:dyDescent="0.3">
      <c r="A232" s="2"/>
      <c r="B232" s="208"/>
      <c r="C232" s="202"/>
      <c r="D232" s="208"/>
      <c r="E232" s="211"/>
      <c r="F232" s="202"/>
      <c r="G232" s="34"/>
      <c r="H232" s="35"/>
      <c r="I232" s="189"/>
    </row>
    <row r="233" spans="1:9" x14ac:dyDescent="0.3">
      <c r="A233" s="2"/>
      <c r="B233" s="208"/>
      <c r="C233" s="202"/>
      <c r="D233" s="31"/>
      <c r="E233" s="33"/>
      <c r="F233" s="202"/>
      <c r="G233" s="34"/>
      <c r="H233" s="35"/>
      <c r="I233" s="189"/>
    </row>
    <row r="234" spans="1:9" x14ac:dyDescent="0.3">
      <c r="A234" s="2"/>
      <c r="B234" s="208"/>
      <c r="C234" s="202"/>
      <c r="D234" s="208"/>
      <c r="E234" s="209"/>
      <c r="F234" s="37"/>
      <c r="G234" s="34"/>
      <c r="H234" s="35"/>
      <c r="I234" s="189"/>
    </row>
    <row r="235" spans="1:9" x14ac:dyDescent="0.3">
      <c r="A235" s="2"/>
      <c r="B235" s="208"/>
      <c r="C235" s="202"/>
      <c r="D235" s="208"/>
      <c r="E235" s="209"/>
      <c r="F235" s="37"/>
      <c r="G235" s="34"/>
      <c r="H235" s="35"/>
      <c r="I235" s="189"/>
    </row>
    <row r="236" spans="1:9" x14ac:dyDescent="0.3">
      <c r="A236" s="2"/>
      <c r="B236" s="84"/>
      <c r="C236" s="37"/>
      <c r="D236" s="31"/>
      <c r="E236" s="33"/>
      <c r="F236" s="37"/>
      <c r="G236" s="34"/>
      <c r="H236" s="35"/>
      <c r="I236" s="189"/>
    </row>
    <row r="237" spans="1:9" x14ac:dyDescent="0.3">
      <c r="A237" s="2"/>
      <c r="B237" s="84"/>
      <c r="C237" s="37"/>
      <c r="D237" s="31"/>
      <c r="E237" s="33"/>
      <c r="F237" s="40"/>
      <c r="G237" s="34"/>
      <c r="H237" s="35"/>
      <c r="I237" s="189"/>
    </row>
    <row r="238" spans="1:9" x14ac:dyDescent="0.3">
      <c r="A238" s="2"/>
      <c r="B238" s="84"/>
      <c r="C238" s="32"/>
      <c r="D238" s="31"/>
      <c r="E238" s="33"/>
      <c r="F238" s="42"/>
      <c r="G238" s="34"/>
      <c r="H238" s="35"/>
      <c r="I238" s="189"/>
    </row>
    <row r="239" spans="1:9" x14ac:dyDescent="0.3">
      <c r="A239" s="2"/>
      <c r="B239" s="207"/>
      <c r="C239" s="207"/>
      <c r="D239" s="207"/>
      <c r="E239" s="207"/>
      <c r="F239" s="43"/>
      <c r="G239" s="34"/>
      <c r="H239" s="35"/>
      <c r="I239" s="189"/>
    </row>
    <row r="240" spans="1:9" x14ac:dyDescent="0.3">
      <c r="A240" s="2"/>
      <c r="B240" s="84"/>
      <c r="C240" s="32"/>
      <c r="D240" s="31"/>
      <c r="E240" s="33"/>
      <c r="F240" s="32"/>
      <c r="G240" s="34"/>
      <c r="H240" s="35"/>
      <c r="I240" s="189"/>
    </row>
    <row r="241" spans="1:9" x14ac:dyDescent="0.3">
      <c r="A241" s="2"/>
      <c r="B241" s="208"/>
      <c r="C241" s="202"/>
      <c r="D241" s="31"/>
      <c r="E241" s="33"/>
      <c r="F241" s="207"/>
      <c r="G241" s="34"/>
      <c r="H241" s="35"/>
      <c r="I241" s="189"/>
    </row>
    <row r="242" spans="1:9" x14ac:dyDescent="0.3">
      <c r="A242" s="2"/>
      <c r="B242" s="208"/>
      <c r="C242" s="202"/>
      <c r="D242" s="31"/>
      <c r="E242" s="33"/>
      <c r="F242" s="207"/>
      <c r="G242" s="34"/>
      <c r="H242" s="35"/>
      <c r="I242" s="189"/>
    </row>
    <row r="243" spans="1:9" x14ac:dyDescent="0.3">
      <c r="A243" s="2"/>
      <c r="B243" s="208"/>
      <c r="C243" s="202"/>
      <c r="D243" s="208"/>
      <c r="E243" s="209"/>
      <c r="F243" s="37"/>
      <c r="G243" s="34"/>
      <c r="H243" s="35"/>
      <c r="I243" s="189"/>
    </row>
    <row r="244" spans="1:9" x14ac:dyDescent="0.3">
      <c r="A244" s="2"/>
      <c r="B244" s="208"/>
      <c r="C244" s="202"/>
      <c r="D244" s="208"/>
      <c r="E244" s="209"/>
      <c r="F244" s="202"/>
      <c r="G244" s="34"/>
      <c r="H244" s="35"/>
      <c r="I244" s="189"/>
    </row>
    <row r="245" spans="1:9" x14ac:dyDescent="0.3">
      <c r="A245" s="2"/>
      <c r="B245" s="208"/>
      <c r="C245" s="202"/>
      <c r="D245" s="31"/>
      <c r="E245" s="33"/>
      <c r="F245" s="202"/>
      <c r="G245" s="34"/>
      <c r="H245" s="35"/>
      <c r="I245" s="189"/>
    </row>
    <row r="246" spans="1:9" x14ac:dyDescent="0.3">
      <c r="A246" s="2"/>
      <c r="B246" s="208"/>
      <c r="C246" s="202"/>
      <c r="D246" s="208"/>
      <c r="E246" s="209"/>
      <c r="F246" s="37"/>
      <c r="G246" s="34"/>
      <c r="H246" s="35"/>
      <c r="I246" s="189"/>
    </row>
    <row r="247" spans="1:9" x14ac:dyDescent="0.3">
      <c r="A247" s="2"/>
      <c r="B247" s="208"/>
      <c r="C247" s="202"/>
      <c r="D247" s="208"/>
      <c r="E247" s="209"/>
      <c r="F247" s="202"/>
      <c r="G247" s="34"/>
      <c r="H247" s="35"/>
      <c r="I247" s="189"/>
    </row>
    <row r="248" spans="1:9" x14ac:dyDescent="0.3">
      <c r="A248" s="2"/>
      <c r="B248" s="208"/>
      <c r="C248" s="202"/>
      <c r="D248" s="31"/>
      <c r="E248" s="33"/>
      <c r="F248" s="202"/>
      <c r="G248" s="34"/>
      <c r="H248" s="35"/>
      <c r="I248" s="189"/>
    </row>
    <row r="249" spans="1:9" x14ac:dyDescent="0.3">
      <c r="A249" s="2"/>
      <c r="B249" s="208"/>
      <c r="C249" s="202"/>
      <c r="D249" s="208"/>
      <c r="E249" s="209"/>
      <c r="F249" s="37"/>
      <c r="G249" s="34"/>
      <c r="H249" s="35"/>
      <c r="I249" s="189"/>
    </row>
    <row r="250" spans="1:9" x14ac:dyDescent="0.3">
      <c r="A250" s="2"/>
      <c r="B250" s="208"/>
      <c r="C250" s="202"/>
      <c r="D250" s="208"/>
      <c r="E250" s="209"/>
      <c r="F250" s="37"/>
      <c r="G250" s="34"/>
      <c r="H250" s="35"/>
      <c r="I250" s="189"/>
    </row>
    <row r="251" spans="1:9" x14ac:dyDescent="0.3">
      <c r="A251" s="2"/>
      <c r="B251" s="84"/>
      <c r="C251" s="37"/>
      <c r="D251" s="31"/>
      <c r="E251" s="33"/>
      <c r="F251" s="37"/>
      <c r="G251" s="34"/>
      <c r="H251" s="35"/>
      <c r="I251" s="189"/>
    </row>
    <row r="252" spans="1:9" x14ac:dyDescent="0.3">
      <c r="A252" s="2"/>
      <c r="B252" s="84"/>
      <c r="C252" s="37"/>
      <c r="D252" s="31"/>
      <c r="E252" s="33"/>
      <c r="F252" s="40"/>
      <c r="G252" s="34"/>
      <c r="H252" s="35"/>
      <c r="I252" s="189"/>
    </row>
    <row r="253" spans="1:9" x14ac:dyDescent="0.3">
      <c r="A253" s="2"/>
      <c r="B253" s="84"/>
      <c r="C253" s="32"/>
      <c r="D253" s="31"/>
      <c r="E253" s="33"/>
      <c r="F253" s="42"/>
      <c r="G253" s="34"/>
      <c r="H253" s="35"/>
      <c r="I253" s="189"/>
    </row>
    <row r="254" spans="1:9" x14ac:dyDescent="0.3">
      <c r="A254" s="2"/>
      <c r="B254" s="207"/>
      <c r="C254" s="207"/>
      <c r="D254" s="207"/>
      <c r="E254" s="207"/>
      <c r="F254" s="43"/>
      <c r="G254" s="34"/>
      <c r="H254" s="35"/>
      <c r="I254" s="189"/>
    </row>
    <row r="255" spans="1:9" x14ac:dyDescent="0.3">
      <c r="A255" s="2"/>
      <c r="B255" s="84"/>
      <c r="C255" s="32"/>
      <c r="D255" s="31"/>
      <c r="E255" s="33"/>
      <c r="F255" s="32"/>
      <c r="G255" s="34"/>
      <c r="H255" s="35"/>
      <c r="I255" s="189"/>
    </row>
    <row r="256" spans="1:9" x14ac:dyDescent="0.3">
      <c r="A256" s="2"/>
      <c r="B256" s="208"/>
      <c r="C256" s="202"/>
      <c r="D256" s="31"/>
      <c r="E256" s="33"/>
      <c r="F256" s="202"/>
      <c r="G256" s="34"/>
      <c r="H256" s="35"/>
      <c r="I256" s="189"/>
    </row>
    <row r="257" spans="1:9" x14ac:dyDescent="0.3">
      <c r="A257" s="2"/>
      <c r="B257" s="208"/>
      <c r="C257" s="202"/>
      <c r="D257" s="31"/>
      <c r="E257" s="33"/>
      <c r="F257" s="202"/>
      <c r="G257" s="34"/>
      <c r="H257" s="35"/>
      <c r="I257" s="189"/>
    </row>
    <row r="258" spans="1:9" x14ac:dyDescent="0.3">
      <c r="A258" s="2"/>
      <c r="B258" s="208"/>
      <c r="C258" s="202"/>
      <c r="D258" s="208"/>
      <c r="E258" s="209"/>
      <c r="F258" s="37"/>
      <c r="G258" s="34"/>
      <c r="H258" s="35"/>
      <c r="I258" s="189"/>
    </row>
    <row r="259" spans="1:9" x14ac:dyDescent="0.3">
      <c r="A259" s="2"/>
      <c r="B259" s="208"/>
      <c r="C259" s="202"/>
      <c r="D259" s="208"/>
      <c r="E259" s="209"/>
      <c r="F259" s="202"/>
      <c r="G259" s="34"/>
      <c r="H259" s="35"/>
      <c r="I259" s="189"/>
    </row>
    <row r="260" spans="1:9" x14ac:dyDescent="0.3">
      <c r="A260" s="2"/>
      <c r="B260" s="208"/>
      <c r="C260" s="202"/>
      <c r="D260" s="31"/>
      <c r="E260" s="33"/>
      <c r="F260" s="202"/>
      <c r="G260" s="34"/>
      <c r="H260" s="35"/>
      <c r="I260" s="189"/>
    </row>
    <row r="261" spans="1:9" x14ac:dyDescent="0.3">
      <c r="A261" s="2"/>
      <c r="B261" s="208"/>
      <c r="C261" s="202"/>
      <c r="D261" s="208"/>
      <c r="E261" s="209"/>
      <c r="F261" s="37"/>
      <c r="G261" s="34"/>
      <c r="H261" s="35"/>
      <c r="I261" s="189"/>
    </row>
    <row r="262" spans="1:9" x14ac:dyDescent="0.3">
      <c r="A262" s="2"/>
      <c r="B262" s="208"/>
      <c r="C262" s="202"/>
      <c r="D262" s="208"/>
      <c r="E262" s="209"/>
      <c r="F262" s="202"/>
      <c r="G262" s="34"/>
      <c r="H262" s="35"/>
      <c r="I262" s="189"/>
    </row>
    <row r="263" spans="1:9" x14ac:dyDescent="0.3">
      <c r="A263" s="2"/>
      <c r="B263" s="208"/>
      <c r="C263" s="202"/>
      <c r="D263" s="31"/>
      <c r="E263" s="33"/>
      <c r="F263" s="202"/>
      <c r="G263" s="34"/>
      <c r="H263" s="35"/>
      <c r="I263" s="189"/>
    </row>
    <row r="264" spans="1:9" x14ac:dyDescent="0.3">
      <c r="A264" s="2"/>
      <c r="B264" s="208"/>
      <c r="C264" s="202"/>
      <c r="D264" s="208"/>
      <c r="E264" s="209"/>
      <c r="F264" s="37"/>
      <c r="G264" s="34"/>
      <c r="H264" s="35"/>
      <c r="I264" s="189"/>
    </row>
    <row r="265" spans="1:9" x14ac:dyDescent="0.3">
      <c r="A265" s="2"/>
      <c r="B265" s="208"/>
      <c r="C265" s="202"/>
      <c r="D265" s="208"/>
      <c r="E265" s="209"/>
      <c r="F265" s="202"/>
      <c r="G265" s="34"/>
      <c r="H265" s="35"/>
      <c r="I265" s="189"/>
    </row>
    <row r="266" spans="1:9" x14ac:dyDescent="0.3">
      <c r="A266" s="2"/>
      <c r="B266" s="208"/>
      <c r="C266" s="202"/>
      <c r="D266" s="31"/>
      <c r="E266" s="33"/>
      <c r="F266" s="202"/>
      <c r="G266" s="34"/>
      <c r="H266" s="35"/>
      <c r="I266" s="189"/>
    </row>
    <row r="267" spans="1:9" x14ac:dyDescent="0.3">
      <c r="A267" s="2"/>
      <c r="B267" s="208"/>
      <c r="C267" s="202"/>
      <c r="D267" s="208"/>
      <c r="E267" s="209"/>
      <c r="F267" s="37"/>
      <c r="G267" s="34"/>
      <c r="H267" s="35"/>
      <c r="I267" s="189"/>
    </row>
    <row r="268" spans="1:9" x14ac:dyDescent="0.3">
      <c r="A268" s="2"/>
      <c r="B268" s="208"/>
      <c r="C268" s="202"/>
      <c r="D268" s="208"/>
      <c r="E268" s="209"/>
      <c r="F268" s="37"/>
      <c r="G268" s="34"/>
      <c r="H268" s="35"/>
      <c r="I268" s="189"/>
    </row>
    <row r="269" spans="1:9" x14ac:dyDescent="0.3">
      <c r="A269" s="2"/>
      <c r="B269" s="84"/>
      <c r="C269" s="37"/>
      <c r="D269" s="31"/>
      <c r="E269" s="33"/>
      <c r="F269" s="37"/>
      <c r="G269" s="34"/>
      <c r="H269" s="35"/>
      <c r="I269" s="189"/>
    </row>
    <row r="270" spans="1:9" x14ac:dyDescent="0.3">
      <c r="A270" s="2"/>
      <c r="B270" s="84"/>
      <c r="C270" s="37"/>
      <c r="D270" s="31"/>
      <c r="E270" s="33"/>
      <c r="F270" s="40"/>
      <c r="G270" s="34"/>
      <c r="H270" s="35"/>
      <c r="I270" s="189"/>
    </row>
    <row r="271" spans="1:9" x14ac:dyDescent="0.3">
      <c r="A271" s="8"/>
      <c r="B271" s="84"/>
      <c r="C271" s="41"/>
      <c r="D271" s="31"/>
      <c r="E271" s="33"/>
      <c r="F271" s="40"/>
      <c r="G271" s="34"/>
      <c r="H271" s="35"/>
      <c r="I271" s="189"/>
    </row>
    <row r="272" spans="1:9" x14ac:dyDescent="0.3">
      <c r="A272" s="8"/>
      <c r="B272" s="84"/>
      <c r="C272" s="41"/>
      <c r="D272" s="31"/>
      <c r="E272" s="39"/>
      <c r="F272" s="42"/>
      <c r="G272" s="34"/>
      <c r="H272" s="35"/>
      <c r="I272" s="189"/>
    </row>
    <row r="273" spans="1:9" x14ac:dyDescent="0.3">
      <c r="A273" s="2"/>
      <c r="B273" s="207"/>
      <c r="C273" s="207"/>
      <c r="D273" s="207"/>
      <c r="E273" s="207"/>
      <c r="F273" s="43"/>
      <c r="G273" s="34"/>
      <c r="H273" s="35"/>
      <c r="I273" s="189"/>
    </row>
    <row r="274" spans="1:9" x14ac:dyDescent="0.3">
      <c r="A274" s="2"/>
      <c r="B274" s="84"/>
      <c r="C274" s="32"/>
      <c r="D274" s="31"/>
      <c r="E274" s="33"/>
      <c r="F274" s="32"/>
      <c r="G274" s="34"/>
      <c r="H274" s="35"/>
      <c r="I274" s="189"/>
    </row>
    <row r="275" spans="1:9" x14ac:dyDescent="0.3">
      <c r="A275" s="2"/>
      <c r="B275" s="208"/>
      <c r="C275" s="202"/>
      <c r="D275" s="31"/>
      <c r="E275" s="33"/>
      <c r="F275" s="202"/>
      <c r="G275" s="34"/>
      <c r="H275" s="35"/>
      <c r="I275" s="189"/>
    </row>
    <row r="276" spans="1:9" x14ac:dyDescent="0.3">
      <c r="A276" s="2"/>
      <c r="B276" s="208"/>
      <c r="C276" s="202"/>
      <c r="D276" s="31"/>
      <c r="E276" s="33"/>
      <c r="F276" s="202"/>
      <c r="G276" s="34"/>
      <c r="H276" s="35"/>
      <c r="I276" s="189"/>
    </row>
    <row r="277" spans="1:9" x14ac:dyDescent="0.3">
      <c r="A277" s="2"/>
      <c r="B277" s="208"/>
      <c r="C277" s="202"/>
      <c r="D277" s="208"/>
      <c r="E277" s="209"/>
      <c r="F277" s="37"/>
      <c r="G277" s="34"/>
      <c r="H277" s="35"/>
      <c r="I277" s="189"/>
    </row>
    <row r="278" spans="1:9" x14ac:dyDescent="0.3">
      <c r="A278" s="2"/>
      <c r="B278" s="208"/>
      <c r="C278" s="202"/>
      <c r="D278" s="208"/>
      <c r="E278" s="209"/>
      <c r="F278" s="202"/>
      <c r="G278" s="34"/>
      <c r="H278" s="35"/>
      <c r="I278" s="189"/>
    </row>
    <row r="279" spans="1:9" x14ac:dyDescent="0.3">
      <c r="A279" s="2"/>
      <c r="B279" s="208"/>
      <c r="C279" s="202"/>
      <c r="D279" s="31"/>
      <c r="E279" s="33"/>
      <c r="F279" s="202"/>
      <c r="G279" s="34"/>
      <c r="H279" s="35"/>
      <c r="I279" s="189"/>
    </row>
    <row r="280" spans="1:9" x14ac:dyDescent="0.3">
      <c r="A280" s="2"/>
      <c r="B280" s="208"/>
      <c r="C280" s="202"/>
      <c r="D280" s="208"/>
      <c r="E280" s="211"/>
      <c r="F280" s="37"/>
      <c r="G280" s="34"/>
      <c r="H280" s="35"/>
      <c r="I280" s="189"/>
    </row>
    <row r="281" spans="1:9" x14ac:dyDescent="0.3">
      <c r="A281" s="2"/>
      <c r="B281" s="208"/>
      <c r="C281" s="202"/>
      <c r="D281" s="208"/>
      <c r="E281" s="211"/>
      <c r="F281" s="202"/>
      <c r="G281" s="34"/>
      <c r="H281" s="35"/>
      <c r="I281" s="189"/>
    </row>
    <row r="282" spans="1:9" x14ac:dyDescent="0.3">
      <c r="A282" s="2"/>
      <c r="B282" s="208"/>
      <c r="C282" s="202"/>
      <c r="D282" s="31"/>
      <c r="E282" s="33"/>
      <c r="F282" s="202"/>
      <c r="G282" s="34"/>
      <c r="H282" s="35"/>
      <c r="I282" s="189"/>
    </row>
    <row r="283" spans="1:9" x14ac:dyDescent="0.3">
      <c r="A283" s="2"/>
      <c r="B283" s="208"/>
      <c r="C283" s="202"/>
      <c r="D283" s="208"/>
      <c r="E283" s="209"/>
      <c r="F283" s="37"/>
      <c r="G283" s="34"/>
      <c r="H283" s="35"/>
      <c r="I283" s="189"/>
    </row>
    <row r="284" spans="1:9" x14ac:dyDescent="0.3">
      <c r="A284" s="2"/>
      <c r="B284" s="208"/>
      <c r="C284" s="202"/>
      <c r="D284" s="208"/>
      <c r="E284" s="209"/>
      <c r="F284" s="202"/>
      <c r="G284" s="34"/>
      <c r="H284" s="35"/>
      <c r="I284" s="189"/>
    </row>
    <row r="285" spans="1:9" x14ac:dyDescent="0.3">
      <c r="A285" s="2"/>
      <c r="B285" s="208"/>
      <c r="C285" s="202"/>
      <c r="D285" s="31"/>
      <c r="E285" s="33"/>
      <c r="F285" s="202"/>
      <c r="G285" s="34"/>
      <c r="H285" s="35"/>
      <c r="I285" s="189"/>
    </row>
    <row r="286" spans="1:9" x14ac:dyDescent="0.3">
      <c r="A286" s="2"/>
      <c r="B286" s="208"/>
      <c r="C286" s="202"/>
      <c r="D286" s="208"/>
      <c r="E286" s="209"/>
      <c r="F286" s="37"/>
      <c r="G286" s="34"/>
      <c r="H286" s="35"/>
      <c r="I286" s="189"/>
    </row>
    <row r="287" spans="1:9" x14ac:dyDescent="0.3">
      <c r="A287" s="2"/>
      <c r="B287" s="208"/>
      <c r="C287" s="202"/>
      <c r="D287" s="208"/>
      <c r="E287" s="209"/>
      <c r="F287" s="37"/>
      <c r="G287" s="34"/>
      <c r="H287" s="35"/>
      <c r="I287" s="189"/>
    </row>
    <row r="288" spans="1:9" x14ac:dyDescent="0.3">
      <c r="A288" s="2"/>
      <c r="B288" s="84"/>
      <c r="C288" s="37"/>
      <c r="D288" s="31"/>
      <c r="E288" s="33"/>
      <c r="F288" s="37"/>
      <c r="G288" s="34"/>
      <c r="H288" s="35"/>
      <c r="I288" s="189"/>
    </row>
    <row r="289" spans="1:9" x14ac:dyDescent="0.3">
      <c r="A289" s="2"/>
      <c r="B289" s="84"/>
      <c r="C289" s="37"/>
      <c r="D289" s="31"/>
      <c r="E289" s="33"/>
      <c r="F289" s="40"/>
      <c r="G289" s="34"/>
      <c r="H289" s="35"/>
      <c r="I289" s="189"/>
    </row>
    <row r="290" spans="1:9" x14ac:dyDescent="0.3">
      <c r="A290" s="8"/>
      <c r="B290" s="84"/>
      <c r="C290" s="32"/>
      <c r="D290" s="31"/>
      <c r="E290" s="33"/>
      <c r="F290" s="40"/>
      <c r="G290" s="34"/>
      <c r="H290" s="35"/>
      <c r="I290" s="189"/>
    </row>
    <row r="291" spans="1:9" x14ac:dyDescent="0.3">
      <c r="A291" s="8"/>
      <c r="B291" s="84"/>
      <c r="C291" s="32"/>
      <c r="D291" s="31"/>
      <c r="E291" s="33"/>
      <c r="F291" s="42"/>
      <c r="G291" s="34"/>
      <c r="H291" s="35"/>
      <c r="I291" s="189"/>
    </row>
    <row r="292" spans="1:9" x14ac:dyDescent="0.3">
      <c r="A292" s="2"/>
      <c r="B292" s="207"/>
      <c r="C292" s="207"/>
      <c r="D292" s="207"/>
      <c r="E292" s="207"/>
      <c r="F292" s="43"/>
      <c r="G292" s="34"/>
      <c r="H292" s="35"/>
      <c r="I292" s="189"/>
    </row>
    <row r="293" spans="1:9" x14ac:dyDescent="0.3">
      <c r="A293" s="2"/>
      <c r="B293" s="84"/>
      <c r="C293" s="32"/>
      <c r="D293" s="31"/>
      <c r="E293" s="33"/>
      <c r="F293" s="32"/>
      <c r="G293" s="34"/>
      <c r="H293" s="35"/>
      <c r="I293" s="189"/>
    </row>
    <row r="294" spans="1:9" x14ac:dyDescent="0.3">
      <c r="A294" s="2"/>
      <c r="B294" s="208"/>
      <c r="C294" s="202"/>
      <c r="D294" s="31"/>
      <c r="E294" s="33"/>
      <c r="F294" s="202"/>
      <c r="G294" s="34"/>
      <c r="H294" s="35"/>
      <c r="I294" s="189"/>
    </row>
    <row r="295" spans="1:9" x14ac:dyDescent="0.3">
      <c r="A295" s="2"/>
      <c r="B295" s="208"/>
      <c r="C295" s="202"/>
      <c r="D295" s="31"/>
      <c r="E295" s="33"/>
      <c r="F295" s="202"/>
      <c r="G295" s="34"/>
      <c r="H295" s="35"/>
      <c r="I295" s="189"/>
    </row>
    <row r="296" spans="1:9" x14ac:dyDescent="0.3">
      <c r="A296" s="2"/>
      <c r="B296" s="208"/>
      <c r="C296" s="202"/>
      <c r="D296" s="208"/>
      <c r="E296" s="209"/>
      <c r="F296" s="37"/>
      <c r="G296" s="34"/>
      <c r="H296" s="35"/>
      <c r="I296" s="189"/>
    </row>
    <row r="297" spans="1:9" x14ac:dyDescent="0.3">
      <c r="A297" s="2"/>
      <c r="B297" s="208"/>
      <c r="C297" s="202"/>
      <c r="D297" s="208"/>
      <c r="E297" s="209"/>
      <c r="F297" s="207"/>
      <c r="G297" s="34"/>
      <c r="H297" s="35"/>
      <c r="I297" s="189"/>
    </row>
    <row r="298" spans="1:9" x14ac:dyDescent="0.3">
      <c r="A298" s="2"/>
      <c r="B298" s="208"/>
      <c r="C298" s="202"/>
      <c r="D298" s="31"/>
      <c r="E298" s="33"/>
      <c r="F298" s="207"/>
      <c r="G298" s="34"/>
      <c r="H298" s="35"/>
      <c r="I298" s="189"/>
    </row>
    <row r="299" spans="1:9" x14ac:dyDescent="0.3">
      <c r="A299" s="2"/>
      <c r="B299" s="208"/>
      <c r="C299" s="202"/>
      <c r="D299" s="208"/>
      <c r="E299" s="209"/>
      <c r="F299" s="37"/>
      <c r="G299" s="34"/>
      <c r="H299" s="35"/>
      <c r="I299" s="189"/>
    </row>
    <row r="300" spans="1:9" x14ac:dyDescent="0.3">
      <c r="A300" s="2"/>
      <c r="B300" s="208"/>
      <c r="C300" s="202"/>
      <c r="D300" s="208"/>
      <c r="E300" s="209"/>
      <c r="F300" s="202"/>
      <c r="G300" s="34"/>
      <c r="H300" s="35"/>
      <c r="I300" s="189"/>
    </row>
    <row r="301" spans="1:9" x14ac:dyDescent="0.3">
      <c r="A301" s="2"/>
      <c r="B301" s="208"/>
      <c r="C301" s="202"/>
      <c r="D301" s="31"/>
      <c r="E301" s="33"/>
      <c r="F301" s="202"/>
      <c r="G301" s="34"/>
      <c r="H301" s="35"/>
      <c r="I301" s="189"/>
    </row>
    <row r="302" spans="1:9" x14ac:dyDescent="0.3">
      <c r="A302" s="2"/>
      <c r="B302" s="208"/>
      <c r="C302" s="202"/>
      <c r="D302" s="208"/>
      <c r="E302" s="209"/>
      <c r="F302" s="37"/>
      <c r="G302" s="34"/>
      <c r="H302" s="35"/>
      <c r="I302" s="189"/>
    </row>
    <row r="303" spans="1:9" x14ac:dyDescent="0.3">
      <c r="A303" s="2"/>
      <c r="B303" s="208"/>
      <c r="C303" s="202"/>
      <c r="D303" s="208"/>
      <c r="E303" s="209"/>
      <c r="F303" s="37"/>
      <c r="G303" s="34"/>
      <c r="H303" s="35"/>
      <c r="I303" s="189"/>
    </row>
    <row r="304" spans="1:9" x14ac:dyDescent="0.3">
      <c r="A304" s="2"/>
      <c r="B304" s="84"/>
      <c r="C304" s="37"/>
      <c r="D304" s="31"/>
      <c r="E304" s="33"/>
      <c r="F304" s="37"/>
      <c r="G304" s="34"/>
      <c r="H304" s="35"/>
      <c r="I304" s="189"/>
    </row>
    <row r="305" spans="1:9" x14ac:dyDescent="0.3">
      <c r="A305" s="2"/>
      <c r="B305" s="84"/>
      <c r="C305" s="37"/>
      <c r="D305" s="31"/>
      <c r="E305" s="33"/>
      <c r="F305" s="40"/>
      <c r="G305" s="34"/>
      <c r="H305" s="35"/>
      <c r="I305" s="189"/>
    </row>
    <row r="306" spans="1:9" x14ac:dyDescent="0.3">
      <c r="A306" s="8"/>
      <c r="B306" s="84"/>
      <c r="C306" s="32"/>
      <c r="D306" s="31"/>
      <c r="E306" s="33"/>
      <c r="F306" s="40"/>
      <c r="G306" s="34"/>
      <c r="H306" s="35"/>
      <c r="I306" s="189"/>
    </row>
    <row r="307" spans="1:9" x14ac:dyDescent="0.3">
      <c r="A307" s="8"/>
      <c r="B307" s="84"/>
      <c r="C307" s="32"/>
      <c r="D307" s="31"/>
      <c r="E307" s="33"/>
      <c r="F307" s="42"/>
      <c r="G307" s="34"/>
      <c r="H307" s="35"/>
      <c r="I307" s="189"/>
    </row>
    <row r="308" spans="1:9" x14ac:dyDescent="0.3">
      <c r="A308" s="2"/>
      <c r="B308" s="207"/>
      <c r="C308" s="207"/>
      <c r="D308" s="207"/>
      <c r="E308" s="207"/>
      <c r="F308" s="43"/>
      <c r="G308" s="34"/>
      <c r="H308" s="35"/>
      <c r="I308" s="189"/>
    </row>
    <row r="309" spans="1:9" x14ac:dyDescent="0.3">
      <c r="A309" s="2"/>
      <c r="B309" s="84"/>
      <c r="C309" s="32"/>
      <c r="D309" s="31"/>
      <c r="E309" s="33"/>
      <c r="F309" s="32"/>
      <c r="G309" s="34"/>
      <c r="H309" s="35"/>
      <c r="I309" s="189"/>
    </row>
    <row r="310" spans="1:9" x14ac:dyDescent="0.3">
      <c r="A310" s="2"/>
      <c r="B310" s="208"/>
      <c r="C310" s="202"/>
      <c r="D310" s="31"/>
      <c r="E310" s="33"/>
      <c r="F310" s="202"/>
      <c r="G310" s="34"/>
      <c r="H310" s="35"/>
      <c r="I310" s="189"/>
    </row>
    <row r="311" spans="1:9" x14ac:dyDescent="0.3">
      <c r="A311" s="2"/>
      <c r="B311" s="208"/>
      <c r="C311" s="202"/>
      <c r="D311" s="31"/>
      <c r="E311" s="33"/>
      <c r="F311" s="202"/>
      <c r="G311" s="34"/>
      <c r="H311" s="35"/>
      <c r="I311" s="189"/>
    </row>
    <row r="312" spans="1:9" x14ac:dyDescent="0.3">
      <c r="A312" s="2"/>
      <c r="B312" s="208"/>
      <c r="C312" s="202"/>
      <c r="D312" s="208"/>
      <c r="E312" s="209"/>
      <c r="F312" s="37"/>
      <c r="G312" s="34"/>
      <c r="H312" s="35"/>
      <c r="I312" s="189"/>
    </row>
    <row r="313" spans="1:9" x14ac:dyDescent="0.3">
      <c r="A313" s="2"/>
      <c r="B313" s="208"/>
      <c r="C313" s="202"/>
      <c r="D313" s="208"/>
      <c r="E313" s="209"/>
      <c r="F313" s="202"/>
      <c r="G313" s="34"/>
      <c r="H313" s="35"/>
      <c r="I313" s="189"/>
    </row>
    <row r="314" spans="1:9" x14ac:dyDescent="0.3">
      <c r="A314" s="2"/>
      <c r="B314" s="208"/>
      <c r="C314" s="202"/>
      <c r="D314" s="31"/>
      <c r="E314" s="33"/>
      <c r="F314" s="202"/>
      <c r="G314" s="34"/>
      <c r="H314" s="35"/>
      <c r="I314" s="189"/>
    </row>
    <row r="315" spans="1:9" x14ac:dyDescent="0.3">
      <c r="A315" s="2"/>
      <c r="B315" s="208"/>
      <c r="C315" s="202"/>
      <c r="D315" s="208"/>
      <c r="E315" s="209"/>
      <c r="F315" s="37"/>
      <c r="G315" s="34"/>
      <c r="H315" s="35"/>
      <c r="I315" s="189"/>
    </row>
    <row r="316" spans="1:9" x14ac:dyDescent="0.3">
      <c r="A316" s="2"/>
      <c r="B316" s="208"/>
      <c r="C316" s="202"/>
      <c r="D316" s="208"/>
      <c r="E316" s="209"/>
      <c r="F316" s="202"/>
      <c r="G316" s="34"/>
      <c r="H316" s="35"/>
      <c r="I316" s="189"/>
    </row>
    <row r="317" spans="1:9" x14ac:dyDescent="0.3">
      <c r="A317" s="2"/>
      <c r="B317" s="208"/>
      <c r="C317" s="202"/>
      <c r="D317" s="31"/>
      <c r="E317" s="33"/>
      <c r="F317" s="202"/>
      <c r="G317" s="34"/>
      <c r="H317" s="35"/>
      <c r="I317" s="189"/>
    </row>
    <row r="318" spans="1:9" x14ac:dyDescent="0.3">
      <c r="A318" s="2"/>
      <c r="B318" s="208"/>
      <c r="C318" s="202"/>
      <c r="D318" s="208"/>
      <c r="E318" s="209"/>
      <c r="F318" s="37"/>
      <c r="G318" s="34"/>
      <c r="H318" s="35"/>
      <c r="I318" s="189"/>
    </row>
    <row r="319" spans="1:9" x14ac:dyDescent="0.3">
      <c r="A319" s="2"/>
      <c r="B319" s="208"/>
      <c r="C319" s="202"/>
      <c r="D319" s="208"/>
      <c r="E319" s="209"/>
      <c r="F319" s="37"/>
      <c r="G319" s="34"/>
      <c r="H319" s="35"/>
      <c r="I319" s="189"/>
    </row>
    <row r="320" spans="1:9" x14ac:dyDescent="0.3">
      <c r="A320" s="2"/>
      <c r="B320" s="84"/>
      <c r="C320" s="37"/>
      <c r="D320" s="31"/>
      <c r="E320" s="33"/>
      <c r="F320" s="37"/>
      <c r="G320" s="34"/>
      <c r="H320" s="35"/>
      <c r="I320" s="189"/>
    </row>
    <row r="321" spans="1:9" x14ac:dyDescent="0.3">
      <c r="A321" s="2"/>
      <c r="B321" s="84"/>
      <c r="C321" s="37"/>
      <c r="D321" s="31"/>
      <c r="E321" s="33"/>
      <c r="F321" s="40"/>
      <c r="G321" s="34"/>
      <c r="H321" s="35"/>
      <c r="I321" s="189"/>
    </row>
    <row r="322" spans="1:9" x14ac:dyDescent="0.3">
      <c r="A322" s="8"/>
      <c r="B322" s="84"/>
      <c r="C322" s="32"/>
      <c r="D322" s="31"/>
      <c r="E322" s="33"/>
      <c r="F322" s="40"/>
      <c r="G322" s="34"/>
      <c r="H322" s="35"/>
      <c r="I322" s="189"/>
    </row>
    <row r="323" spans="1:9" x14ac:dyDescent="0.3">
      <c r="A323" s="8"/>
      <c r="B323" s="84"/>
      <c r="C323" s="32"/>
      <c r="D323" s="31"/>
      <c r="E323" s="33"/>
      <c r="F323" s="42"/>
      <c r="G323" s="34"/>
      <c r="H323" s="35"/>
      <c r="I323" s="189"/>
    </row>
    <row r="324" spans="1:9" x14ac:dyDescent="0.3">
      <c r="A324" s="2"/>
      <c r="B324" s="207"/>
      <c r="C324" s="207"/>
      <c r="D324" s="207"/>
      <c r="E324" s="207"/>
      <c r="F324" s="43"/>
      <c r="G324" s="34"/>
      <c r="H324" s="35"/>
      <c r="I324" s="189"/>
    </row>
    <row r="325" spans="1:9" x14ac:dyDescent="0.3">
      <c r="A325" s="2"/>
      <c r="B325" s="84"/>
      <c r="C325" s="32"/>
      <c r="D325" s="31"/>
      <c r="E325" s="33"/>
      <c r="F325" s="32"/>
      <c r="G325" s="34"/>
      <c r="H325" s="35"/>
      <c r="I325" s="189"/>
    </row>
    <row r="326" spans="1:9" x14ac:dyDescent="0.3">
      <c r="A326" s="2"/>
      <c r="B326" s="208"/>
      <c r="C326" s="202"/>
      <c r="D326" s="31"/>
      <c r="E326" s="33"/>
      <c r="F326" s="202"/>
      <c r="G326" s="34"/>
      <c r="H326" s="35"/>
      <c r="I326" s="189"/>
    </row>
    <row r="327" spans="1:9" x14ac:dyDescent="0.3">
      <c r="A327" s="2"/>
      <c r="B327" s="208"/>
      <c r="C327" s="202"/>
      <c r="D327" s="31"/>
      <c r="E327" s="39"/>
      <c r="F327" s="202"/>
      <c r="G327" s="34"/>
      <c r="H327" s="35"/>
      <c r="I327" s="189"/>
    </row>
    <row r="328" spans="1:9" x14ac:dyDescent="0.3">
      <c r="A328" s="2"/>
      <c r="B328" s="208"/>
      <c r="C328" s="202"/>
      <c r="D328" s="208"/>
      <c r="E328" s="211"/>
      <c r="F328" s="37"/>
      <c r="G328" s="34"/>
      <c r="H328" s="35"/>
      <c r="I328" s="189"/>
    </row>
    <row r="329" spans="1:9" x14ac:dyDescent="0.3">
      <c r="A329" s="2"/>
      <c r="B329" s="208"/>
      <c r="C329" s="202"/>
      <c r="D329" s="208"/>
      <c r="E329" s="211"/>
      <c r="F329" s="207"/>
      <c r="G329" s="34"/>
      <c r="H329" s="35"/>
      <c r="I329" s="189"/>
    </row>
    <row r="330" spans="1:9" x14ac:dyDescent="0.3">
      <c r="A330" s="2"/>
      <c r="B330" s="208"/>
      <c r="C330" s="202"/>
      <c r="D330" s="31"/>
      <c r="E330" s="39"/>
      <c r="F330" s="207"/>
      <c r="G330" s="34"/>
      <c r="H330" s="35"/>
      <c r="I330" s="189"/>
    </row>
    <row r="331" spans="1:9" x14ac:dyDescent="0.3">
      <c r="A331" s="2"/>
      <c r="B331" s="208"/>
      <c r="C331" s="202"/>
      <c r="D331" s="208"/>
      <c r="E331" s="211"/>
      <c r="F331" s="44"/>
      <c r="G331" s="34"/>
      <c r="H331" s="35"/>
      <c r="I331" s="189"/>
    </row>
    <row r="332" spans="1:9" x14ac:dyDescent="0.3">
      <c r="A332" s="2"/>
      <c r="B332" s="208"/>
      <c r="C332" s="202"/>
      <c r="D332" s="208"/>
      <c r="E332" s="211"/>
      <c r="F332" s="202"/>
      <c r="G332" s="34"/>
      <c r="H332" s="35"/>
      <c r="I332" s="189"/>
    </row>
    <row r="333" spans="1:9" x14ac:dyDescent="0.3">
      <c r="A333" s="2"/>
      <c r="B333" s="208"/>
      <c r="C333" s="202"/>
      <c r="D333" s="31"/>
      <c r="E333" s="33"/>
      <c r="F333" s="202"/>
      <c r="G333" s="34"/>
      <c r="H333" s="35"/>
      <c r="I333" s="189"/>
    </row>
    <row r="334" spans="1:9" x14ac:dyDescent="0.3">
      <c r="A334" s="2"/>
      <c r="B334" s="208"/>
      <c r="C334" s="202"/>
      <c r="D334" s="208"/>
      <c r="E334" s="209"/>
      <c r="F334" s="37"/>
      <c r="G334" s="34"/>
      <c r="H334" s="35"/>
      <c r="I334" s="189"/>
    </row>
    <row r="335" spans="1:9" x14ac:dyDescent="0.3">
      <c r="A335" s="2"/>
      <c r="B335" s="208"/>
      <c r="C335" s="202"/>
      <c r="D335" s="208"/>
      <c r="E335" s="209"/>
      <c r="F335" s="37"/>
      <c r="G335" s="34"/>
      <c r="H335" s="35"/>
      <c r="I335" s="189"/>
    </row>
    <row r="336" spans="1:9" x14ac:dyDescent="0.3">
      <c r="A336" s="2"/>
      <c r="B336" s="84"/>
      <c r="C336" s="37"/>
      <c r="D336" s="31"/>
      <c r="E336" s="33"/>
      <c r="F336" s="37"/>
      <c r="G336" s="34"/>
      <c r="H336" s="35"/>
      <c r="I336" s="189"/>
    </row>
    <row r="337" spans="1:9" x14ac:dyDescent="0.3">
      <c r="A337" s="2"/>
      <c r="B337" s="84"/>
      <c r="C337" s="37"/>
      <c r="D337" s="31"/>
      <c r="E337" s="33"/>
      <c r="F337" s="40"/>
      <c r="G337" s="34"/>
      <c r="H337" s="35"/>
      <c r="I337" s="189"/>
    </row>
    <row r="338" spans="1:9" x14ac:dyDescent="0.3">
      <c r="A338" s="2"/>
      <c r="B338" s="84"/>
      <c r="C338" s="32"/>
      <c r="D338" s="31"/>
      <c r="E338" s="33"/>
      <c r="F338" s="40"/>
      <c r="G338" s="34"/>
      <c r="H338" s="35"/>
      <c r="I338" s="189"/>
    </row>
    <row r="339" spans="1:9" x14ac:dyDescent="0.3">
      <c r="A339" s="2"/>
      <c r="B339" s="84"/>
      <c r="C339" s="32"/>
      <c r="D339" s="31"/>
      <c r="E339" s="33"/>
      <c r="F339" s="45"/>
      <c r="G339" s="34"/>
      <c r="H339" s="35"/>
      <c r="I339" s="189"/>
    </row>
    <row r="340" spans="1:9" x14ac:dyDescent="0.3">
      <c r="A340" s="2"/>
      <c r="B340" s="212"/>
      <c r="C340" s="212"/>
      <c r="D340" s="212"/>
      <c r="E340" s="212"/>
      <c r="F340" s="43"/>
      <c r="G340" s="34"/>
      <c r="H340" s="35"/>
      <c r="I340" s="189"/>
    </row>
    <row r="341" spans="1:9" x14ac:dyDescent="0.3">
      <c r="A341" s="2"/>
      <c r="B341" s="84"/>
      <c r="C341" s="43"/>
      <c r="D341" s="31"/>
      <c r="E341" s="33"/>
      <c r="F341" s="32"/>
      <c r="G341" s="34"/>
      <c r="H341" s="35"/>
      <c r="I341" s="189"/>
    </row>
    <row r="342" spans="1:9" x14ac:dyDescent="0.3">
      <c r="A342" s="2"/>
      <c r="B342" s="208"/>
      <c r="C342" s="210"/>
      <c r="D342" s="31"/>
      <c r="E342" s="33"/>
      <c r="F342" s="210"/>
      <c r="G342" s="34"/>
      <c r="H342" s="35"/>
      <c r="I342" s="189"/>
    </row>
    <row r="343" spans="1:9" x14ac:dyDescent="0.3">
      <c r="A343" s="2"/>
      <c r="B343" s="208"/>
      <c r="C343" s="210"/>
      <c r="D343" s="31"/>
      <c r="E343" s="33"/>
      <c r="F343" s="210"/>
      <c r="G343" s="34"/>
      <c r="H343" s="35"/>
      <c r="I343" s="189"/>
    </row>
    <row r="344" spans="1:9" x14ac:dyDescent="0.3">
      <c r="A344" s="2"/>
      <c r="B344" s="208"/>
      <c r="C344" s="210"/>
      <c r="D344" s="208"/>
      <c r="E344" s="209"/>
      <c r="F344" s="37"/>
      <c r="G344" s="34"/>
      <c r="H344" s="35"/>
      <c r="I344" s="189"/>
    </row>
    <row r="345" spans="1:9" x14ac:dyDescent="0.3">
      <c r="A345" s="2"/>
      <c r="B345" s="208"/>
      <c r="C345" s="210"/>
      <c r="D345" s="208"/>
      <c r="E345" s="209"/>
      <c r="F345" s="37"/>
      <c r="G345" s="46"/>
      <c r="H345" s="35"/>
      <c r="I345" s="189"/>
    </row>
    <row r="346" spans="1:9" x14ac:dyDescent="0.3">
      <c r="A346" s="2"/>
      <c r="B346" s="208"/>
      <c r="C346" s="210"/>
      <c r="D346" s="208"/>
      <c r="E346" s="209"/>
      <c r="F346" s="37"/>
      <c r="G346" s="46"/>
      <c r="H346" s="35"/>
      <c r="I346" s="189"/>
    </row>
    <row r="347" spans="1:9" x14ac:dyDescent="0.3">
      <c r="A347" s="2"/>
      <c r="B347" s="208"/>
      <c r="C347" s="210"/>
      <c r="D347" s="31"/>
      <c r="E347" s="33"/>
      <c r="F347" s="37"/>
      <c r="G347" s="38"/>
      <c r="H347" s="35"/>
      <c r="I347" s="189"/>
    </row>
    <row r="348" spans="1:9" x14ac:dyDescent="0.3">
      <c r="A348" s="2"/>
      <c r="B348" s="208"/>
      <c r="C348" s="210"/>
      <c r="D348" s="31"/>
      <c r="E348" s="33"/>
      <c r="F348" s="202"/>
      <c r="G348" s="34"/>
      <c r="H348" s="35"/>
      <c r="I348" s="189"/>
    </row>
    <row r="349" spans="1:9" x14ac:dyDescent="0.3">
      <c r="A349" s="2"/>
      <c r="B349" s="208"/>
      <c r="C349" s="210"/>
      <c r="D349" s="31"/>
      <c r="E349" s="33"/>
      <c r="F349" s="202"/>
      <c r="G349" s="34"/>
      <c r="H349" s="35"/>
      <c r="I349" s="189"/>
    </row>
    <row r="350" spans="1:9" x14ac:dyDescent="0.3">
      <c r="A350" s="2"/>
      <c r="B350" s="208"/>
      <c r="C350" s="210"/>
      <c r="D350" s="31"/>
      <c r="E350" s="33"/>
      <c r="F350" s="47"/>
      <c r="G350" s="34"/>
      <c r="H350" s="35"/>
      <c r="I350" s="189"/>
    </row>
    <row r="351" spans="1:9" x14ac:dyDescent="0.3">
      <c r="A351" s="2"/>
      <c r="B351" s="34"/>
      <c r="C351" s="48"/>
      <c r="D351" s="34"/>
      <c r="E351" s="49"/>
      <c r="F351" s="50"/>
      <c r="G351" s="34"/>
      <c r="H351" s="35"/>
      <c r="I351" s="189"/>
    </row>
    <row r="352" spans="1:9" x14ac:dyDescent="0.3">
      <c r="A352" s="2"/>
      <c r="B352" s="34"/>
      <c r="C352" s="51"/>
      <c r="D352" s="34"/>
      <c r="E352" s="49"/>
      <c r="F352" s="36"/>
      <c r="G352" s="34"/>
      <c r="H352" s="35"/>
      <c r="I352" s="189"/>
    </row>
    <row r="353" spans="2:9" x14ac:dyDescent="0.3">
      <c r="B353" s="71"/>
      <c r="C353" s="36"/>
      <c r="D353" s="36"/>
      <c r="E353" s="52"/>
      <c r="F353" s="36"/>
      <c r="G353" s="36"/>
      <c r="H353" s="36"/>
      <c r="I353" s="189"/>
    </row>
    <row r="354" spans="2:9" x14ac:dyDescent="0.3">
      <c r="B354" s="71"/>
      <c r="C354" s="36"/>
      <c r="D354" s="36"/>
      <c r="E354" s="52"/>
      <c r="F354" s="36"/>
      <c r="G354" s="36"/>
      <c r="H354" s="36"/>
      <c r="I354" s="189"/>
    </row>
    <row r="355" spans="2:9" x14ac:dyDescent="0.3">
      <c r="B355" s="71"/>
      <c r="C355" s="36"/>
      <c r="D355" s="36"/>
      <c r="E355" s="52"/>
      <c r="F355" s="36"/>
      <c r="G355" s="36"/>
      <c r="H355" s="36"/>
      <c r="I355" s="189"/>
    </row>
    <row r="356" spans="2:9" x14ac:dyDescent="0.3">
      <c r="B356" s="71"/>
      <c r="C356" s="36"/>
      <c r="D356" s="36"/>
      <c r="E356" s="52"/>
      <c r="F356" s="36"/>
      <c r="G356" s="36"/>
      <c r="H356" s="36"/>
      <c r="I356" s="189"/>
    </row>
    <row r="357" spans="2:9" x14ac:dyDescent="0.3">
      <c r="B357" s="71"/>
      <c r="C357" s="36"/>
      <c r="D357" s="36"/>
      <c r="E357" s="52"/>
      <c r="F357" s="36"/>
      <c r="G357" s="36"/>
      <c r="H357" s="36"/>
      <c r="I357" s="189"/>
    </row>
  </sheetData>
  <mergeCells count="239">
    <mergeCell ref="B8:D8"/>
    <mergeCell ref="B16:D16"/>
    <mergeCell ref="B24:D24"/>
    <mergeCell ref="B32:D32"/>
    <mergeCell ref="B40:D40"/>
    <mergeCell ref="B48:D48"/>
    <mergeCell ref="E48:F48"/>
    <mergeCell ref="E40:F40"/>
    <mergeCell ref="E32:F32"/>
    <mergeCell ref="E24:F24"/>
    <mergeCell ref="E16:F16"/>
    <mergeCell ref="E8:F8"/>
    <mergeCell ref="C57:C58"/>
    <mergeCell ref="D56:D63"/>
    <mergeCell ref="B57:B58"/>
    <mergeCell ref="C84:C86"/>
    <mergeCell ref="B84:B86"/>
    <mergeCell ref="B93:F93"/>
    <mergeCell ref="C107:C108"/>
    <mergeCell ref="B107:B108"/>
    <mergeCell ref="C94:C96"/>
    <mergeCell ref="B94:B96"/>
    <mergeCell ref="B104:B105"/>
    <mergeCell ref="G84:G85"/>
    <mergeCell ref="C87:C88"/>
    <mergeCell ref="G87:G88"/>
    <mergeCell ref="E9:E15"/>
    <mergeCell ref="D9:D15"/>
    <mergeCell ref="D17:D23"/>
    <mergeCell ref="E17:E23"/>
    <mergeCell ref="B74:F74"/>
    <mergeCell ref="D84:D85"/>
    <mergeCell ref="E84:E85"/>
    <mergeCell ref="C76:C77"/>
    <mergeCell ref="B76:B77"/>
    <mergeCell ref="C22:C23"/>
    <mergeCell ref="B22:B23"/>
    <mergeCell ref="E41:E47"/>
    <mergeCell ref="B46:B47"/>
    <mergeCell ref="C46:C47"/>
    <mergeCell ref="D49:D55"/>
    <mergeCell ref="E49:E55"/>
    <mergeCell ref="B54:B55"/>
    <mergeCell ref="C54:C55"/>
    <mergeCell ref="C72:C73"/>
    <mergeCell ref="B72:B73"/>
    <mergeCell ref="E56:E63"/>
    <mergeCell ref="G94:G96"/>
    <mergeCell ref="D65:D69"/>
    <mergeCell ref="E65:E69"/>
    <mergeCell ref="B70:B71"/>
    <mergeCell ref="C70:C71"/>
    <mergeCell ref="B68:B69"/>
    <mergeCell ref="C68:C69"/>
    <mergeCell ref="F70:F71"/>
    <mergeCell ref="B2:F2"/>
    <mergeCell ref="B3:F3"/>
    <mergeCell ref="B4:F4"/>
    <mergeCell ref="B14:B15"/>
    <mergeCell ref="B64:F64"/>
    <mergeCell ref="C14:C15"/>
    <mergeCell ref="B7:F7"/>
    <mergeCell ref="D25:D31"/>
    <mergeCell ref="E25:E31"/>
    <mergeCell ref="B30:B31"/>
    <mergeCell ref="C30:C31"/>
    <mergeCell ref="D33:D39"/>
    <mergeCell ref="E33:E39"/>
    <mergeCell ref="B38:B39"/>
    <mergeCell ref="C38:C39"/>
    <mergeCell ref="D41:D47"/>
    <mergeCell ref="B113:B114"/>
    <mergeCell ref="C104:C105"/>
    <mergeCell ref="B126:B127"/>
    <mergeCell ref="B87:B88"/>
    <mergeCell ref="B102:B103"/>
    <mergeCell ref="C124:C125"/>
    <mergeCell ref="B97:F97"/>
    <mergeCell ref="C102:C103"/>
    <mergeCell ref="E99:E103"/>
    <mergeCell ref="D99:D103"/>
    <mergeCell ref="B98:F98"/>
    <mergeCell ref="B109:F109"/>
    <mergeCell ref="C113:C114"/>
    <mergeCell ref="B118:B119"/>
    <mergeCell ref="C118:C119"/>
    <mergeCell ref="B120:F120"/>
    <mergeCell ref="D121:D125"/>
    <mergeCell ref="E121:E125"/>
    <mergeCell ref="B124:B125"/>
    <mergeCell ref="D110:D114"/>
    <mergeCell ref="C126:C127"/>
    <mergeCell ref="E110:E114"/>
    <mergeCell ref="B193:E193"/>
    <mergeCell ref="B195:B204"/>
    <mergeCell ref="C195:C204"/>
    <mergeCell ref="F195:F196"/>
    <mergeCell ref="D197:D198"/>
    <mergeCell ref="E197:E198"/>
    <mergeCell ref="F198:F199"/>
    <mergeCell ref="D200:D201"/>
    <mergeCell ref="E200:E201"/>
    <mergeCell ref="F201:F202"/>
    <mergeCell ref="D203:D204"/>
    <mergeCell ref="E203:E204"/>
    <mergeCell ref="B180:E180"/>
    <mergeCell ref="B182:B188"/>
    <mergeCell ref="C182:C188"/>
    <mergeCell ref="F182:F183"/>
    <mergeCell ref="D184:D185"/>
    <mergeCell ref="E184:E185"/>
    <mergeCell ref="F185:F186"/>
    <mergeCell ref="B167:F168"/>
    <mergeCell ref="B129:B130"/>
    <mergeCell ref="C129:C130"/>
    <mergeCell ref="D187:D188"/>
    <mergeCell ref="E187:E188"/>
    <mergeCell ref="B171:F172"/>
    <mergeCell ref="C137:C138"/>
    <mergeCell ref="B137:B138"/>
    <mergeCell ref="B142:F142"/>
    <mergeCell ref="B140:B141"/>
    <mergeCell ref="C140:C141"/>
    <mergeCell ref="D132:D136"/>
    <mergeCell ref="E132:E136"/>
    <mergeCell ref="B135:B136"/>
    <mergeCell ref="C135:C136"/>
    <mergeCell ref="B131:F131"/>
    <mergeCell ref="B209:E209"/>
    <mergeCell ref="B211:B220"/>
    <mergeCell ref="C211:C220"/>
    <mergeCell ref="F211:F212"/>
    <mergeCell ref="D213:D214"/>
    <mergeCell ref="E213:E214"/>
    <mergeCell ref="F214:F215"/>
    <mergeCell ref="D216:D217"/>
    <mergeCell ref="F229:F230"/>
    <mergeCell ref="D231:D232"/>
    <mergeCell ref="E231:E232"/>
    <mergeCell ref="F232:F233"/>
    <mergeCell ref="D234:D235"/>
    <mergeCell ref="E234:E235"/>
    <mergeCell ref="E216:E217"/>
    <mergeCell ref="F217:F218"/>
    <mergeCell ref="D219:D220"/>
    <mergeCell ref="E219:E220"/>
    <mergeCell ref="B224:E224"/>
    <mergeCell ref="B226:B235"/>
    <mergeCell ref="C226:C235"/>
    <mergeCell ref="F226:F227"/>
    <mergeCell ref="D228:D229"/>
    <mergeCell ref="E228:E229"/>
    <mergeCell ref="B239:E239"/>
    <mergeCell ref="B241:B250"/>
    <mergeCell ref="C241:C250"/>
    <mergeCell ref="F241:F242"/>
    <mergeCell ref="D243:D244"/>
    <mergeCell ref="E243:E244"/>
    <mergeCell ref="F244:F245"/>
    <mergeCell ref="D246:D247"/>
    <mergeCell ref="E246:E247"/>
    <mergeCell ref="F247:F248"/>
    <mergeCell ref="D249:D250"/>
    <mergeCell ref="E249:E250"/>
    <mergeCell ref="B254:E254"/>
    <mergeCell ref="B256:B268"/>
    <mergeCell ref="C256:C268"/>
    <mergeCell ref="F256:F257"/>
    <mergeCell ref="D258:D259"/>
    <mergeCell ref="E258:E259"/>
    <mergeCell ref="F259:F260"/>
    <mergeCell ref="D261:D262"/>
    <mergeCell ref="B292:E292"/>
    <mergeCell ref="D296:D297"/>
    <mergeCell ref="E296:E297"/>
    <mergeCell ref="F297:F298"/>
    <mergeCell ref="D299:D300"/>
    <mergeCell ref="E299:E300"/>
    <mergeCell ref="B294:B303"/>
    <mergeCell ref="E261:E262"/>
    <mergeCell ref="F262:F263"/>
    <mergeCell ref="D264:D265"/>
    <mergeCell ref="E264:E265"/>
    <mergeCell ref="F265:F266"/>
    <mergeCell ref="D267:D268"/>
    <mergeCell ref="E267:E268"/>
    <mergeCell ref="B273:E273"/>
    <mergeCell ref="E286:E287"/>
    <mergeCell ref="B275:B287"/>
    <mergeCell ref="C275:C287"/>
    <mergeCell ref="F275:F276"/>
    <mergeCell ref="D277:D278"/>
    <mergeCell ref="E277:E278"/>
    <mergeCell ref="F278:F279"/>
    <mergeCell ref="D280:D281"/>
    <mergeCell ref="E280:E281"/>
    <mergeCell ref="F281:F282"/>
    <mergeCell ref="B326:B335"/>
    <mergeCell ref="B342:B350"/>
    <mergeCell ref="C342:C350"/>
    <mergeCell ref="F342:F343"/>
    <mergeCell ref="D344:D346"/>
    <mergeCell ref="E344:E346"/>
    <mergeCell ref="F348:F349"/>
    <mergeCell ref="D331:D332"/>
    <mergeCell ref="E331:E332"/>
    <mergeCell ref="F332:F333"/>
    <mergeCell ref="D334:D335"/>
    <mergeCell ref="E334:E335"/>
    <mergeCell ref="B340:E340"/>
    <mergeCell ref="C326:C335"/>
    <mergeCell ref="F326:F327"/>
    <mergeCell ref="D328:D329"/>
    <mergeCell ref="E328:E329"/>
    <mergeCell ref="F329:F330"/>
    <mergeCell ref="C294:C303"/>
    <mergeCell ref="F294:F295"/>
    <mergeCell ref="C115:C116"/>
    <mergeCell ref="B115:B116"/>
    <mergeCell ref="B324:E324"/>
    <mergeCell ref="B308:E308"/>
    <mergeCell ref="B310:B319"/>
    <mergeCell ref="C310:C319"/>
    <mergeCell ref="F310:F311"/>
    <mergeCell ref="D312:D313"/>
    <mergeCell ref="E312:E313"/>
    <mergeCell ref="F313:F314"/>
    <mergeCell ref="D315:D316"/>
    <mergeCell ref="E315:E316"/>
    <mergeCell ref="F316:F317"/>
    <mergeCell ref="D318:D319"/>
    <mergeCell ref="E318:E319"/>
    <mergeCell ref="F300:F301"/>
    <mergeCell ref="D302:D303"/>
    <mergeCell ref="E302:E303"/>
    <mergeCell ref="D283:D284"/>
    <mergeCell ref="E283:E284"/>
    <mergeCell ref="F284:F285"/>
    <mergeCell ref="D286:D287"/>
  </mergeCells>
  <phoneticPr fontId="11" type="noConversion"/>
  <pageMargins left="0.7" right="0.7" top="0.75" bottom="0.75" header="0.3" footer="0.3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workbookViewId="0">
      <selection activeCell="A80" sqref="A80"/>
    </sheetView>
  </sheetViews>
  <sheetFormatPr defaultRowHeight="15" x14ac:dyDescent="0.25"/>
  <sheetData>
    <row r="1" spans="1:3" x14ac:dyDescent="0.25">
      <c r="A1">
        <v>4.4000000000000004</v>
      </c>
      <c r="C1">
        <v>17.13</v>
      </c>
    </row>
    <row r="2" spans="1:3" x14ac:dyDescent="0.25">
      <c r="A2">
        <v>6.32</v>
      </c>
      <c r="C2">
        <v>25.1</v>
      </c>
    </row>
    <row r="3" spans="1:3" x14ac:dyDescent="0.25">
      <c r="A3">
        <v>3.38</v>
      </c>
      <c r="C3">
        <v>20.100000000000001</v>
      </c>
    </row>
    <row r="4" spans="1:3" x14ac:dyDescent="0.25">
      <c r="A4">
        <v>3.43</v>
      </c>
      <c r="C4">
        <v>37.299999999999997</v>
      </c>
    </row>
    <row r="5" spans="1:3" x14ac:dyDescent="0.25">
      <c r="A5">
        <v>5.2</v>
      </c>
      <c r="C5">
        <v>46.9</v>
      </c>
    </row>
    <row r="6" spans="1:3" x14ac:dyDescent="0.25">
      <c r="A6">
        <v>4.2</v>
      </c>
      <c r="C6" s="58">
        <f>C1+C2+C3+C4+C5</f>
        <v>146.53</v>
      </c>
    </row>
    <row r="7" spans="1:3" x14ac:dyDescent="0.25">
      <c r="A7">
        <v>4.4000000000000004</v>
      </c>
    </row>
    <row r="8" spans="1:3" x14ac:dyDescent="0.25">
      <c r="A8">
        <v>4.4000000000000004</v>
      </c>
    </row>
    <row r="9" spans="1:3" x14ac:dyDescent="0.25">
      <c r="A9">
        <v>4.4000000000000004</v>
      </c>
    </row>
    <row r="10" spans="1:3" x14ac:dyDescent="0.25">
      <c r="A10">
        <v>8.9</v>
      </c>
    </row>
    <row r="11" spans="1:3" x14ac:dyDescent="0.25">
      <c r="A11">
        <v>5.9</v>
      </c>
    </row>
    <row r="12" spans="1:3" x14ac:dyDescent="0.25">
      <c r="A12">
        <v>3.6</v>
      </c>
    </row>
    <row r="13" spans="1:3" x14ac:dyDescent="0.25">
      <c r="A13">
        <v>4</v>
      </c>
    </row>
    <row r="14" spans="1:3" x14ac:dyDescent="0.25">
      <c r="A14">
        <v>2.8</v>
      </c>
    </row>
    <row r="15" spans="1:3" x14ac:dyDescent="0.25">
      <c r="A15">
        <v>3.6</v>
      </c>
    </row>
    <row r="16" spans="1:3" x14ac:dyDescent="0.25">
      <c r="A16">
        <v>3</v>
      </c>
    </row>
    <row r="17" spans="1:1" x14ac:dyDescent="0.25">
      <c r="A17">
        <v>3.6</v>
      </c>
    </row>
    <row r="18" spans="1:1" x14ac:dyDescent="0.25">
      <c r="A18">
        <v>3.6</v>
      </c>
    </row>
    <row r="19" spans="1:1" x14ac:dyDescent="0.25">
      <c r="A19">
        <v>3.6</v>
      </c>
    </row>
    <row r="20" spans="1:1" x14ac:dyDescent="0.25">
      <c r="A20">
        <v>3.4</v>
      </c>
    </row>
    <row r="21" spans="1:1" x14ac:dyDescent="0.25">
      <c r="A21">
        <v>7.2</v>
      </c>
    </row>
    <row r="22" spans="1:1" x14ac:dyDescent="0.25">
      <c r="A22">
        <v>6.4</v>
      </c>
    </row>
    <row r="23" spans="1:1" x14ac:dyDescent="0.25">
      <c r="A23">
        <v>6.4</v>
      </c>
    </row>
    <row r="24" spans="1:1" x14ac:dyDescent="0.25">
      <c r="A24">
        <v>3.6</v>
      </c>
    </row>
    <row r="25" spans="1:1" x14ac:dyDescent="0.25">
      <c r="A25">
        <v>6.8</v>
      </c>
    </row>
    <row r="26" spans="1:1" x14ac:dyDescent="0.25">
      <c r="A26">
        <v>3.2</v>
      </c>
    </row>
    <row r="27" spans="1:1" x14ac:dyDescent="0.25">
      <c r="A27">
        <v>4</v>
      </c>
    </row>
    <row r="28" spans="1:1" x14ac:dyDescent="0.25">
      <c r="A28">
        <v>4.4000000000000004</v>
      </c>
    </row>
    <row r="29" spans="1:1" x14ac:dyDescent="0.25">
      <c r="A29">
        <v>5.2</v>
      </c>
    </row>
    <row r="30" spans="1:1" x14ac:dyDescent="0.25">
      <c r="A30">
        <v>6.4</v>
      </c>
    </row>
    <row r="31" spans="1:1" x14ac:dyDescent="0.25">
      <c r="A31">
        <v>4.4000000000000004</v>
      </c>
    </row>
    <row r="32" spans="1:1" x14ac:dyDescent="0.25">
      <c r="A32">
        <v>6.2</v>
      </c>
    </row>
    <row r="33" spans="1:1" x14ac:dyDescent="0.25">
      <c r="A33">
        <v>5.2</v>
      </c>
    </row>
    <row r="34" spans="1:1" x14ac:dyDescent="0.25">
      <c r="A34">
        <v>4.3</v>
      </c>
    </row>
    <row r="35" spans="1:1" x14ac:dyDescent="0.25">
      <c r="A35">
        <v>3.6</v>
      </c>
    </row>
    <row r="36" spans="1:1" x14ac:dyDescent="0.25">
      <c r="A36">
        <v>3.4</v>
      </c>
    </row>
    <row r="37" spans="1:1" x14ac:dyDescent="0.25">
      <c r="A37">
        <v>4.4000000000000004</v>
      </c>
    </row>
    <row r="38" spans="1:1" x14ac:dyDescent="0.25">
      <c r="A38">
        <v>3.6</v>
      </c>
    </row>
    <row r="39" spans="1:1" x14ac:dyDescent="0.25">
      <c r="A39">
        <v>5.16</v>
      </c>
    </row>
    <row r="40" spans="1:1" x14ac:dyDescent="0.25">
      <c r="A40">
        <v>3.9</v>
      </c>
    </row>
    <row r="41" spans="1:1" x14ac:dyDescent="0.25">
      <c r="A41">
        <v>3.9</v>
      </c>
    </row>
    <row r="42" spans="1:1" x14ac:dyDescent="0.25">
      <c r="A42">
        <v>4.4000000000000004</v>
      </c>
    </row>
    <row r="43" spans="1:1" x14ac:dyDescent="0.25">
      <c r="A43">
        <v>4.4000000000000004</v>
      </c>
    </row>
    <row r="44" spans="1:1" x14ac:dyDescent="0.25">
      <c r="A44">
        <v>4.4000000000000004</v>
      </c>
    </row>
    <row r="45" spans="1:1" x14ac:dyDescent="0.25">
      <c r="A45">
        <v>3.4</v>
      </c>
    </row>
    <row r="46" spans="1:1" x14ac:dyDescent="0.25">
      <c r="A46">
        <v>3.2</v>
      </c>
    </row>
    <row r="47" spans="1:1" x14ac:dyDescent="0.25">
      <c r="A47">
        <v>3.2</v>
      </c>
    </row>
    <row r="48" spans="1:1" x14ac:dyDescent="0.25">
      <c r="A48">
        <v>6.5</v>
      </c>
    </row>
    <row r="49" spans="1:1" x14ac:dyDescent="0.25">
      <c r="A49">
        <v>6.5</v>
      </c>
    </row>
    <row r="50" spans="1:1" x14ac:dyDescent="0.25">
      <c r="A50">
        <v>6.5</v>
      </c>
    </row>
    <row r="51" spans="1:1" x14ac:dyDescent="0.25">
      <c r="A51">
        <v>6.3</v>
      </c>
    </row>
    <row r="52" spans="1:1" x14ac:dyDescent="0.25">
      <c r="A52">
        <v>6.3</v>
      </c>
    </row>
    <row r="53" spans="1:1" x14ac:dyDescent="0.25">
      <c r="A53">
        <v>7</v>
      </c>
    </row>
    <row r="54" spans="1:1" x14ac:dyDescent="0.25">
      <c r="A54">
        <v>6.2</v>
      </c>
    </row>
    <row r="55" spans="1:1" x14ac:dyDescent="0.25">
      <c r="A55">
        <v>8.6</v>
      </c>
    </row>
    <row r="56" spans="1:1" x14ac:dyDescent="0.25">
      <c r="A56">
        <v>4.5999999999999996</v>
      </c>
    </row>
    <row r="57" spans="1:1" x14ac:dyDescent="0.25">
      <c r="A57">
        <v>3</v>
      </c>
    </row>
    <row r="58" spans="1:1" x14ac:dyDescent="0.25">
      <c r="A58">
        <v>6.9</v>
      </c>
    </row>
    <row r="59" spans="1:1" x14ac:dyDescent="0.25">
      <c r="A59">
        <v>5.4</v>
      </c>
    </row>
    <row r="60" spans="1:1" x14ac:dyDescent="0.25">
      <c r="A60">
        <v>5.7</v>
      </c>
    </row>
    <row r="61" spans="1:1" x14ac:dyDescent="0.25">
      <c r="A61">
        <v>6.7</v>
      </c>
    </row>
    <row r="62" spans="1:1" x14ac:dyDescent="0.25">
      <c r="A62">
        <v>4.4000000000000004</v>
      </c>
    </row>
    <row r="63" spans="1:1" x14ac:dyDescent="0.25">
      <c r="A63">
        <v>6.5</v>
      </c>
    </row>
    <row r="64" spans="1:1" x14ac:dyDescent="0.25">
      <c r="A64">
        <v>6.5</v>
      </c>
    </row>
    <row r="65" spans="1:1" x14ac:dyDescent="0.25">
      <c r="A65">
        <v>4.4000000000000004</v>
      </c>
    </row>
    <row r="66" spans="1:1" x14ac:dyDescent="0.25">
      <c r="A66">
        <v>4.4000000000000004</v>
      </c>
    </row>
    <row r="67" spans="1:1" x14ac:dyDescent="0.25">
      <c r="A67">
        <v>4</v>
      </c>
    </row>
    <row r="68" spans="1:1" x14ac:dyDescent="0.25">
      <c r="A68">
        <v>4</v>
      </c>
    </row>
    <row r="69" spans="1:1" x14ac:dyDescent="0.25">
      <c r="A69">
        <v>3.6</v>
      </c>
    </row>
    <row r="70" spans="1:1" x14ac:dyDescent="0.25">
      <c r="A70">
        <v>3.5</v>
      </c>
    </row>
    <row r="71" spans="1:1" x14ac:dyDescent="0.25">
      <c r="A71">
        <v>5.6</v>
      </c>
    </row>
    <row r="72" spans="1:1" x14ac:dyDescent="0.25">
      <c r="A72">
        <v>5.6</v>
      </c>
    </row>
    <row r="73" spans="1:1" x14ac:dyDescent="0.25">
      <c r="A73">
        <v>5.4</v>
      </c>
    </row>
    <row r="74" spans="1:1" x14ac:dyDescent="0.25">
      <c r="A74">
        <v>3.6</v>
      </c>
    </row>
    <row r="75" spans="1:1" x14ac:dyDescent="0.25">
      <c r="A75">
        <v>6.4</v>
      </c>
    </row>
    <row r="76" spans="1:1" x14ac:dyDescent="0.25">
      <c r="A76">
        <v>3.4</v>
      </c>
    </row>
    <row r="77" spans="1:1" x14ac:dyDescent="0.25">
      <c r="A77">
        <v>3.4</v>
      </c>
    </row>
    <row r="78" spans="1:1" x14ac:dyDescent="0.25">
      <c r="A78">
        <v>4.5999999999999996</v>
      </c>
    </row>
    <row r="79" spans="1:1" x14ac:dyDescent="0.25">
      <c r="A79">
        <v>3.8</v>
      </c>
    </row>
    <row r="80" spans="1:1" x14ac:dyDescent="0.25">
      <c r="A80" s="58">
        <f>SUM(A1:A79)</f>
        <v>380.09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Y55"/>
  <sheetViews>
    <sheetView topLeftCell="A7" workbookViewId="0">
      <selection activeCell="D45" sqref="D45"/>
    </sheetView>
  </sheetViews>
  <sheetFormatPr defaultRowHeight="15" x14ac:dyDescent="0.25"/>
  <sheetData>
    <row r="5" spans="3:25" x14ac:dyDescent="0.25">
      <c r="C5" t="s">
        <v>32</v>
      </c>
      <c r="K5" t="s">
        <v>40</v>
      </c>
      <c r="R5" t="s">
        <v>46</v>
      </c>
      <c r="Y5" s="11" t="s">
        <v>47</v>
      </c>
    </row>
    <row r="7" spans="3:25" x14ac:dyDescent="0.25">
      <c r="C7" t="s">
        <v>33</v>
      </c>
      <c r="K7" t="s">
        <v>41</v>
      </c>
      <c r="R7" t="s">
        <v>33</v>
      </c>
    </row>
    <row r="8" spans="3:25" x14ac:dyDescent="0.25">
      <c r="C8" t="s">
        <v>53</v>
      </c>
      <c r="K8" t="s">
        <v>42</v>
      </c>
      <c r="R8" t="s">
        <v>34</v>
      </c>
    </row>
    <row r="9" spans="3:25" x14ac:dyDescent="0.25">
      <c r="C9" t="s">
        <v>53</v>
      </c>
      <c r="K9" t="s">
        <v>43</v>
      </c>
      <c r="R9" t="s">
        <v>35</v>
      </c>
    </row>
    <row r="10" spans="3:25" x14ac:dyDescent="0.25">
      <c r="C10" t="s">
        <v>35</v>
      </c>
      <c r="K10" t="s">
        <v>44</v>
      </c>
      <c r="R10" t="s">
        <v>36</v>
      </c>
    </row>
    <row r="11" spans="3:25" x14ac:dyDescent="0.25">
      <c r="C11" t="s">
        <v>51</v>
      </c>
      <c r="K11" t="s">
        <v>45</v>
      </c>
      <c r="R11" t="s">
        <v>37</v>
      </c>
    </row>
    <row r="12" spans="3:25" x14ac:dyDescent="0.25">
      <c r="C12" t="s">
        <v>54</v>
      </c>
      <c r="R12" t="s">
        <v>38</v>
      </c>
    </row>
    <row r="13" spans="3:25" x14ac:dyDescent="0.25">
      <c r="C13" t="s">
        <v>38</v>
      </c>
      <c r="R13" t="s">
        <v>39</v>
      </c>
    </row>
    <row r="14" spans="3:25" x14ac:dyDescent="0.25">
      <c r="C14" t="s">
        <v>39</v>
      </c>
    </row>
    <row r="22" spans="2:23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1"/>
    </row>
    <row r="23" spans="2:23" x14ac:dyDescent="0.25">
      <c r="B23" s="62"/>
      <c r="C23" s="67" t="s">
        <v>48</v>
      </c>
      <c r="D23" s="36"/>
      <c r="E23" s="36"/>
      <c r="F23" s="36"/>
      <c r="G23" s="36"/>
      <c r="H23" s="36"/>
      <c r="I23" s="36"/>
      <c r="J23" s="36"/>
      <c r="K23" s="36"/>
      <c r="L23" s="63"/>
    </row>
    <row r="24" spans="2:23" x14ac:dyDescent="0.25">
      <c r="B24" s="62"/>
      <c r="C24" s="36"/>
      <c r="D24" s="36"/>
      <c r="E24" s="36"/>
      <c r="F24" s="36"/>
      <c r="G24" s="36"/>
      <c r="H24" s="36"/>
      <c r="I24" s="36"/>
      <c r="J24" s="36"/>
      <c r="K24" s="36"/>
      <c r="L24" s="63"/>
      <c r="P24" t="s">
        <v>55</v>
      </c>
      <c r="W24" t="s">
        <v>56</v>
      </c>
    </row>
    <row r="25" spans="2:23" x14ac:dyDescent="0.25">
      <c r="B25" s="62"/>
      <c r="C25" s="36" t="s">
        <v>33</v>
      </c>
      <c r="D25" s="36"/>
      <c r="E25" s="36"/>
      <c r="F25" s="36"/>
      <c r="G25" s="36"/>
      <c r="H25" s="36"/>
      <c r="I25" s="36"/>
      <c r="J25" s="36"/>
      <c r="K25" s="36"/>
      <c r="L25" s="63"/>
    </row>
    <row r="26" spans="2:23" x14ac:dyDescent="0.25">
      <c r="B26" s="62"/>
      <c r="C26" s="36" t="s">
        <v>50</v>
      </c>
      <c r="D26" s="36"/>
      <c r="E26" s="36"/>
      <c r="F26" s="36"/>
      <c r="G26" s="36"/>
      <c r="H26" s="36"/>
      <c r="I26" s="36"/>
      <c r="J26" s="36"/>
      <c r="K26" s="36"/>
      <c r="L26" s="63"/>
      <c r="P26" t="s">
        <v>33</v>
      </c>
      <c r="W26" t="s">
        <v>33</v>
      </c>
    </row>
    <row r="27" spans="2:23" x14ac:dyDescent="0.25">
      <c r="B27" s="62"/>
      <c r="C27" s="36" t="s">
        <v>49</v>
      </c>
      <c r="D27" s="36"/>
      <c r="E27" s="36"/>
      <c r="F27" s="36"/>
      <c r="G27" s="36"/>
      <c r="H27" s="36"/>
      <c r="I27" s="36"/>
      <c r="J27" s="36"/>
      <c r="K27" s="36"/>
      <c r="L27" s="63"/>
      <c r="P27" t="s">
        <v>53</v>
      </c>
      <c r="W27" t="s">
        <v>53</v>
      </c>
    </row>
    <row r="28" spans="2:23" x14ac:dyDescent="0.25">
      <c r="B28" s="62"/>
      <c r="C28" s="36" t="s">
        <v>35</v>
      </c>
      <c r="D28" s="36"/>
      <c r="E28" s="36"/>
      <c r="F28" s="36"/>
      <c r="G28" s="36"/>
      <c r="H28" s="36"/>
      <c r="I28" s="36"/>
      <c r="J28" s="36"/>
      <c r="K28" s="36"/>
      <c r="L28" s="63"/>
      <c r="P28" t="s">
        <v>53</v>
      </c>
      <c r="W28" t="s">
        <v>53</v>
      </c>
    </row>
    <row r="29" spans="2:23" x14ac:dyDescent="0.25">
      <c r="B29" s="62"/>
      <c r="C29" s="36" t="s">
        <v>51</v>
      </c>
      <c r="D29" s="36"/>
      <c r="E29" s="36"/>
      <c r="F29" s="36"/>
      <c r="G29" s="36"/>
      <c r="H29" s="36"/>
      <c r="I29" s="36"/>
      <c r="J29" s="36"/>
      <c r="K29" s="36"/>
      <c r="L29" s="63"/>
      <c r="P29" t="s">
        <v>35</v>
      </c>
      <c r="W29" t="s">
        <v>35</v>
      </c>
    </row>
    <row r="30" spans="2:23" x14ac:dyDescent="0.25">
      <c r="B30" s="62"/>
      <c r="C30" s="36" t="s">
        <v>52</v>
      </c>
      <c r="D30" s="36"/>
      <c r="E30" s="36"/>
      <c r="F30" s="36"/>
      <c r="G30" s="36"/>
      <c r="H30" s="36"/>
      <c r="I30" s="36"/>
      <c r="J30" s="36"/>
      <c r="K30" s="36"/>
      <c r="L30" s="63"/>
      <c r="P30" t="s">
        <v>51</v>
      </c>
      <c r="W30" t="s">
        <v>51</v>
      </c>
    </row>
    <row r="31" spans="2:23" x14ac:dyDescent="0.25">
      <c r="B31" s="62"/>
      <c r="C31" s="36" t="s">
        <v>38</v>
      </c>
      <c r="D31" s="36"/>
      <c r="E31" s="36"/>
      <c r="F31" s="36"/>
      <c r="G31" s="36"/>
      <c r="H31" s="36"/>
      <c r="I31" s="36"/>
      <c r="J31" s="36"/>
      <c r="K31" s="36"/>
      <c r="L31" s="63"/>
      <c r="P31" t="s">
        <v>54</v>
      </c>
      <c r="W31" t="s">
        <v>54</v>
      </c>
    </row>
    <row r="32" spans="2:23" x14ac:dyDescent="0.25">
      <c r="B32" s="62"/>
      <c r="C32" s="36" t="s">
        <v>39</v>
      </c>
      <c r="D32" s="36"/>
      <c r="E32" s="36"/>
      <c r="F32" s="36"/>
      <c r="G32" s="36"/>
      <c r="H32" s="36"/>
      <c r="I32" s="36"/>
      <c r="J32" s="36"/>
      <c r="K32" s="36"/>
      <c r="L32" s="63"/>
      <c r="P32" t="s">
        <v>38</v>
      </c>
      <c r="W32" t="s">
        <v>38</v>
      </c>
    </row>
    <row r="33" spans="2:23" x14ac:dyDescent="0.25">
      <c r="B33" s="62"/>
      <c r="C33" s="36"/>
      <c r="D33" s="36"/>
      <c r="E33" s="36"/>
      <c r="F33" s="36"/>
      <c r="G33" s="36"/>
      <c r="H33" s="36"/>
      <c r="I33" s="36"/>
      <c r="J33" s="36"/>
      <c r="K33" s="36"/>
      <c r="L33" s="63"/>
      <c r="P33" t="s">
        <v>39</v>
      </c>
      <c r="W33" t="s">
        <v>39</v>
      </c>
    </row>
    <row r="34" spans="2:23" x14ac:dyDescent="0.25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6"/>
    </row>
    <row r="38" spans="2:23" x14ac:dyDescent="0.25">
      <c r="C38" s="10" t="s">
        <v>57</v>
      </c>
      <c r="D38">
        <f>6+6+4.5+6+6+6+6+6+3.1+6+0.7+4.5</f>
        <v>60.800000000000004</v>
      </c>
    </row>
    <row r="40" spans="2:23" x14ac:dyDescent="0.25">
      <c r="C40" t="s">
        <v>33</v>
      </c>
    </row>
    <row r="41" spans="2:23" x14ac:dyDescent="0.25">
      <c r="C41" t="s">
        <v>50</v>
      </c>
    </row>
    <row r="42" spans="2:23" x14ac:dyDescent="0.25">
      <c r="C42" t="s">
        <v>49</v>
      </c>
    </row>
    <row r="43" spans="2:23" x14ac:dyDescent="0.25">
      <c r="C43" t="s">
        <v>35</v>
      </c>
    </row>
    <row r="44" spans="2:23" x14ac:dyDescent="0.25">
      <c r="C44" t="s">
        <v>51</v>
      </c>
    </row>
    <row r="45" spans="2:23" x14ac:dyDescent="0.25">
      <c r="C45" t="s">
        <v>52</v>
      </c>
    </row>
    <row r="46" spans="2:23" x14ac:dyDescent="0.25">
      <c r="C46" t="s">
        <v>38</v>
      </c>
    </row>
    <row r="47" spans="2:23" x14ac:dyDescent="0.25">
      <c r="C47" t="s">
        <v>39</v>
      </c>
    </row>
    <row r="53" spans="3:3" x14ac:dyDescent="0.25">
      <c r="C53" t="s">
        <v>58</v>
      </c>
    </row>
    <row r="54" spans="3:3" x14ac:dyDescent="0.25">
      <c r="C54" t="s">
        <v>59</v>
      </c>
    </row>
    <row r="55" spans="3:3" x14ac:dyDescent="0.25">
      <c r="C55" t="s">
        <v>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topLeftCell="A111" workbookViewId="0">
      <selection activeCell="D41" sqref="D41"/>
    </sheetView>
  </sheetViews>
  <sheetFormatPr defaultRowHeight="15" x14ac:dyDescent="0.25"/>
  <cols>
    <col min="1" max="1" width="28.5703125" bestFit="1" customWidth="1"/>
    <col min="2" max="2" width="9.28515625" bestFit="1" customWidth="1"/>
    <col min="3" max="3" width="17.7109375" bestFit="1" customWidth="1"/>
    <col min="4" max="4" width="18.570312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4" spans="1:4" x14ac:dyDescent="0.25">
      <c r="A4" t="s">
        <v>5</v>
      </c>
    </row>
    <row r="5" spans="1:4" x14ac:dyDescent="0.25">
      <c r="A5" t="s">
        <v>5</v>
      </c>
      <c r="B5">
        <v>1.36</v>
      </c>
      <c r="C5" t="s">
        <v>6</v>
      </c>
      <c r="D5" t="s">
        <v>7</v>
      </c>
    </row>
    <row r="6" spans="1:4" x14ac:dyDescent="0.25">
      <c r="A6" t="s">
        <v>5</v>
      </c>
      <c r="B6">
        <v>1.37</v>
      </c>
      <c r="C6" t="s">
        <v>6</v>
      </c>
      <c r="D6" t="s">
        <v>7</v>
      </c>
    </row>
    <row r="7" spans="1:4" x14ac:dyDescent="0.25">
      <c r="A7" t="s">
        <v>8</v>
      </c>
    </row>
    <row r="8" spans="1:4" x14ac:dyDescent="0.25">
      <c r="A8" s="102" t="s">
        <v>8</v>
      </c>
      <c r="B8" s="102">
        <v>135.49</v>
      </c>
      <c r="C8" s="102" t="s">
        <v>9</v>
      </c>
      <c r="D8" s="102" t="s">
        <v>10</v>
      </c>
    </row>
    <row r="9" spans="1:4" x14ac:dyDescent="0.25">
      <c r="A9" s="102" t="s">
        <v>8</v>
      </c>
      <c r="B9" s="102">
        <v>3.95</v>
      </c>
      <c r="C9" s="102" t="s">
        <v>9</v>
      </c>
      <c r="D9" s="102" t="s">
        <v>10</v>
      </c>
    </row>
    <row r="10" spans="1:4" x14ac:dyDescent="0.25">
      <c r="A10" s="102" t="s">
        <v>8</v>
      </c>
      <c r="B10" s="102">
        <v>3.95</v>
      </c>
      <c r="C10" s="102" t="s">
        <v>9</v>
      </c>
      <c r="D10" s="102" t="s">
        <v>10</v>
      </c>
    </row>
    <row r="11" spans="1:4" x14ac:dyDescent="0.25">
      <c r="A11" s="102" t="s">
        <v>8</v>
      </c>
      <c r="B11" s="102">
        <v>232.37</v>
      </c>
      <c r="C11" s="102" t="s">
        <v>9</v>
      </c>
      <c r="D11" s="102" t="s">
        <v>10</v>
      </c>
    </row>
    <row r="12" spans="1:4" x14ac:dyDescent="0.25">
      <c r="A12" s="102" t="s">
        <v>8</v>
      </c>
      <c r="B12" s="102">
        <v>7.49</v>
      </c>
      <c r="C12" s="102" t="s">
        <v>9</v>
      </c>
      <c r="D12" s="102" t="s">
        <v>10</v>
      </c>
    </row>
    <row r="13" spans="1:4" x14ac:dyDescent="0.25">
      <c r="A13" s="102" t="s">
        <v>8</v>
      </c>
      <c r="B13" s="102">
        <v>7.49</v>
      </c>
      <c r="C13" s="102" t="s">
        <v>9</v>
      </c>
      <c r="D13" s="102" t="s">
        <v>10</v>
      </c>
    </row>
    <row r="14" spans="1:4" x14ac:dyDescent="0.25">
      <c r="A14" s="102" t="s">
        <v>8</v>
      </c>
      <c r="B14" s="102">
        <v>0.09</v>
      </c>
      <c r="C14" s="102" t="s">
        <v>9</v>
      </c>
      <c r="D14" s="102" t="s">
        <v>10</v>
      </c>
    </row>
    <row r="15" spans="1:4" x14ac:dyDescent="0.25">
      <c r="A15" s="102" t="s">
        <v>8</v>
      </c>
      <c r="B15" s="102">
        <v>0.11</v>
      </c>
      <c r="C15" s="102" t="s">
        <v>9</v>
      </c>
      <c r="D15" s="102" t="s">
        <v>10</v>
      </c>
    </row>
    <row r="16" spans="1:4" x14ac:dyDescent="0.25">
      <c r="A16" s="102" t="s">
        <v>8</v>
      </c>
      <c r="B16" s="102">
        <v>0.26</v>
      </c>
      <c r="C16" s="102" t="s">
        <v>9</v>
      </c>
      <c r="D16" s="102" t="s">
        <v>10</v>
      </c>
    </row>
    <row r="17" spans="1:4" x14ac:dyDescent="0.25">
      <c r="A17" s="102" t="s">
        <v>8</v>
      </c>
      <c r="B17" s="102">
        <v>7.0000000000000007E-2</v>
      </c>
      <c r="C17" s="102" t="s">
        <v>9</v>
      </c>
      <c r="D17" s="102" t="s">
        <v>10</v>
      </c>
    </row>
    <row r="18" spans="1:4" x14ac:dyDescent="0.25">
      <c r="A18" s="102" t="s">
        <v>8</v>
      </c>
      <c r="B18" s="102">
        <v>0.14000000000000001</v>
      </c>
      <c r="C18" s="102" t="s">
        <v>9</v>
      </c>
      <c r="D18" s="102" t="s">
        <v>10</v>
      </c>
    </row>
    <row r="19" spans="1:4" x14ac:dyDescent="0.25">
      <c r="A19" s="102" t="s">
        <v>8</v>
      </c>
      <c r="B19" s="102">
        <v>0.26</v>
      </c>
      <c r="C19" s="102" t="s">
        <v>9</v>
      </c>
      <c r="D19" s="102" t="s">
        <v>10</v>
      </c>
    </row>
    <row r="20" spans="1:4" x14ac:dyDescent="0.25">
      <c r="A20" s="102" t="s">
        <v>8</v>
      </c>
      <c r="B20" s="102">
        <v>0.06</v>
      </c>
      <c r="C20" s="102" t="s">
        <v>9</v>
      </c>
      <c r="D20" s="102" t="s">
        <v>10</v>
      </c>
    </row>
    <row r="21" spans="1:4" x14ac:dyDescent="0.25">
      <c r="A21" s="102" t="s">
        <v>8</v>
      </c>
      <c r="B21" s="102">
        <v>1.1299999999999999</v>
      </c>
      <c r="C21" s="102" t="s">
        <v>9</v>
      </c>
      <c r="D21" s="102" t="s">
        <v>10</v>
      </c>
    </row>
    <row r="22" spans="1:4" x14ac:dyDescent="0.25">
      <c r="A22" s="102" t="s">
        <v>8</v>
      </c>
      <c r="B22" s="102">
        <v>62.75</v>
      </c>
      <c r="C22" s="102" t="s">
        <v>9</v>
      </c>
      <c r="D22" s="102" t="s">
        <v>10</v>
      </c>
    </row>
    <row r="23" spans="1:4" x14ac:dyDescent="0.25">
      <c r="A23" s="102" t="s">
        <v>8</v>
      </c>
      <c r="B23" s="102">
        <v>0.13</v>
      </c>
      <c r="C23" s="102" t="s">
        <v>9</v>
      </c>
      <c r="D23" s="102" t="s">
        <v>10</v>
      </c>
    </row>
    <row r="24" spans="1:4" x14ac:dyDescent="0.25">
      <c r="A24" s="102" t="s">
        <v>8</v>
      </c>
      <c r="B24" s="102">
        <v>0.13</v>
      </c>
      <c r="C24" s="102" t="s">
        <v>9</v>
      </c>
      <c r="D24" s="102" t="s">
        <v>10</v>
      </c>
    </row>
    <row r="25" spans="1:4" x14ac:dyDescent="0.25">
      <c r="A25" s="102" t="s">
        <v>8</v>
      </c>
      <c r="B25" s="102">
        <v>0.14000000000000001</v>
      </c>
      <c r="C25" s="102" t="s">
        <v>9</v>
      </c>
      <c r="D25" s="102" t="s">
        <v>10</v>
      </c>
    </row>
    <row r="26" spans="1:4" x14ac:dyDescent="0.25">
      <c r="A26" s="102" t="s">
        <v>8</v>
      </c>
      <c r="B26" s="102">
        <v>44.41</v>
      </c>
      <c r="C26" s="102" t="s">
        <v>9</v>
      </c>
      <c r="D26" s="102" t="s">
        <v>10</v>
      </c>
    </row>
    <row r="27" spans="1:4" x14ac:dyDescent="0.25">
      <c r="A27" s="102" t="s">
        <v>8</v>
      </c>
      <c r="B27" s="102">
        <v>436.79</v>
      </c>
      <c r="C27" s="102" t="s">
        <v>9</v>
      </c>
      <c r="D27" s="102" t="s">
        <v>10</v>
      </c>
    </row>
    <row r="28" spans="1:4" x14ac:dyDescent="0.25">
      <c r="A28" s="102" t="s">
        <v>8</v>
      </c>
      <c r="B28" s="102">
        <v>58.83</v>
      </c>
      <c r="C28" s="102" t="s">
        <v>9</v>
      </c>
      <c r="D28" s="102" t="s">
        <v>10</v>
      </c>
    </row>
    <row r="29" spans="1:4" x14ac:dyDescent="0.25">
      <c r="A29" s="102" t="s">
        <v>8</v>
      </c>
      <c r="B29" s="102">
        <v>26.28</v>
      </c>
      <c r="C29" s="102" t="s">
        <v>9</v>
      </c>
      <c r="D29" s="102" t="s">
        <v>10</v>
      </c>
    </row>
    <row r="30" spans="1:4" x14ac:dyDescent="0.25">
      <c r="A30" s="102" t="s">
        <v>8</v>
      </c>
      <c r="B30" s="102">
        <v>5.08</v>
      </c>
      <c r="C30" s="102" t="s">
        <v>9</v>
      </c>
      <c r="D30" s="102" t="s">
        <v>10</v>
      </c>
    </row>
    <row r="31" spans="1:4" x14ac:dyDescent="0.25">
      <c r="A31" s="102" t="s">
        <v>8</v>
      </c>
      <c r="B31" s="102">
        <v>0.45</v>
      </c>
      <c r="C31" s="102" t="s">
        <v>9</v>
      </c>
      <c r="D31" s="102" t="s">
        <v>10</v>
      </c>
    </row>
    <row r="32" spans="1:4" x14ac:dyDescent="0.25">
      <c r="A32" s="102" t="s">
        <v>8</v>
      </c>
      <c r="B32" s="102">
        <v>0.09</v>
      </c>
      <c r="C32" s="102" t="s">
        <v>9</v>
      </c>
      <c r="D32" s="102" t="s">
        <v>10</v>
      </c>
    </row>
    <row r="33" spans="1:15" x14ac:dyDescent="0.25">
      <c r="A33" s="102" t="s">
        <v>8</v>
      </c>
      <c r="B33" s="102">
        <v>23.8</v>
      </c>
      <c r="C33" s="102" t="s">
        <v>9</v>
      </c>
      <c r="D33" s="102" t="s">
        <v>10</v>
      </c>
    </row>
    <row r="34" spans="1:15" x14ac:dyDescent="0.25">
      <c r="A34" s="102" t="s">
        <v>8</v>
      </c>
      <c r="B34" s="102">
        <v>15.87</v>
      </c>
      <c r="C34" s="102" t="s">
        <v>9</v>
      </c>
      <c r="D34" s="102" t="s">
        <v>10</v>
      </c>
    </row>
    <row r="35" spans="1:15" x14ac:dyDescent="0.25">
      <c r="A35" s="102" t="s">
        <v>8</v>
      </c>
      <c r="B35" s="102">
        <v>0.14000000000000001</v>
      </c>
      <c r="C35" s="102" t="s">
        <v>9</v>
      </c>
      <c r="D35" s="102" t="s">
        <v>10</v>
      </c>
    </row>
    <row r="36" spans="1:15" x14ac:dyDescent="0.25">
      <c r="A36" s="102" t="s">
        <v>8</v>
      </c>
      <c r="B36" s="102">
        <v>0.5</v>
      </c>
      <c r="C36" s="102" t="s">
        <v>9</v>
      </c>
      <c r="D36" s="102" t="s">
        <v>10</v>
      </c>
    </row>
    <row r="37" spans="1:15" x14ac:dyDescent="0.25">
      <c r="A37" s="102" t="s">
        <v>8</v>
      </c>
      <c r="B37" s="102">
        <v>0.5</v>
      </c>
      <c r="C37" s="102" t="s">
        <v>9</v>
      </c>
      <c r="D37" s="102" t="s">
        <v>10</v>
      </c>
    </row>
    <row r="38" spans="1:15" x14ac:dyDescent="0.25">
      <c r="A38" s="102" t="s">
        <v>8</v>
      </c>
      <c r="B38" s="102">
        <v>67.55</v>
      </c>
      <c r="C38" s="102" t="s">
        <v>9</v>
      </c>
      <c r="D38" s="102" t="s">
        <v>10</v>
      </c>
    </row>
    <row r="39" spans="1:15" x14ac:dyDescent="0.25">
      <c r="A39" s="102" t="s">
        <v>8</v>
      </c>
      <c r="B39" s="102">
        <v>0.5</v>
      </c>
      <c r="C39" s="102" t="s">
        <v>9</v>
      </c>
      <c r="D39" s="102" t="s">
        <v>10</v>
      </c>
      <c r="J39" s="54" t="s">
        <v>84</v>
      </c>
      <c r="K39" s="55" t="s">
        <v>85</v>
      </c>
      <c r="L39" s="56" t="s">
        <v>86</v>
      </c>
      <c r="M39" s="57" t="s">
        <v>87</v>
      </c>
    </row>
    <row r="40" spans="1:15" x14ac:dyDescent="0.25">
      <c r="A40" s="102" t="s">
        <v>8</v>
      </c>
      <c r="B40" s="102">
        <v>0.5</v>
      </c>
      <c r="C40" s="102" t="s">
        <v>9</v>
      </c>
      <c r="D40" s="102" t="s">
        <v>10</v>
      </c>
      <c r="J40">
        <f>4.5*6</f>
        <v>27</v>
      </c>
      <c r="K40" s="68">
        <f>66*18</f>
        <v>1188</v>
      </c>
      <c r="L40">
        <f>49.5*30</f>
        <v>1485</v>
      </c>
      <c r="M40">
        <f>53.9*17.9</f>
        <v>964.81</v>
      </c>
    </row>
    <row r="41" spans="1:15" x14ac:dyDescent="0.25">
      <c r="A41" s="100" t="s">
        <v>8</v>
      </c>
      <c r="B41" s="100">
        <v>18.55</v>
      </c>
      <c r="C41" s="100" t="s">
        <v>11</v>
      </c>
      <c r="D41" s="100" t="s">
        <v>12</v>
      </c>
      <c r="J41">
        <f>12*6</f>
        <v>72</v>
      </c>
      <c r="K41" s="27">
        <f>4.5*36</f>
        <v>162</v>
      </c>
    </row>
    <row r="42" spans="1:15" x14ac:dyDescent="0.25">
      <c r="A42" s="100" t="s">
        <v>8</v>
      </c>
      <c r="B42" s="100">
        <v>24.26</v>
      </c>
      <c r="C42" s="100" t="s">
        <v>11</v>
      </c>
      <c r="D42" s="100" t="s">
        <v>12</v>
      </c>
      <c r="J42" s="54">
        <f>55.6*17.9</f>
        <v>995.2399999999999</v>
      </c>
      <c r="K42" s="68">
        <f>30*6.7</f>
        <v>201</v>
      </c>
      <c r="L42" s="56">
        <f>L40</f>
        <v>1485</v>
      </c>
      <c r="M42" s="57">
        <f>M40</f>
        <v>964.81</v>
      </c>
      <c r="O42" s="58">
        <f>J42+K43+L42+M42</f>
        <v>3808.0499999999997</v>
      </c>
    </row>
    <row r="43" spans="1:15" x14ac:dyDescent="0.25">
      <c r="A43" s="1" t="s">
        <v>8</v>
      </c>
      <c r="B43" s="1">
        <v>854.87</v>
      </c>
      <c r="C43" s="1" t="s">
        <v>11</v>
      </c>
      <c r="D43" s="1" t="s">
        <v>13</v>
      </c>
      <c r="J43" s="55" t="s">
        <v>88</v>
      </c>
      <c r="K43" s="69">
        <f>K41+K42</f>
        <v>363</v>
      </c>
    </row>
    <row r="44" spans="1:15" x14ac:dyDescent="0.25">
      <c r="A44" s="101" t="s">
        <v>8</v>
      </c>
      <c r="B44" s="101">
        <v>112.36</v>
      </c>
      <c r="C44" s="101" t="s">
        <v>11</v>
      </c>
      <c r="D44" s="101" t="s">
        <v>14</v>
      </c>
      <c r="J44" s="55" t="s">
        <v>89</v>
      </c>
      <c r="K44" s="69">
        <f>K40</f>
        <v>1188</v>
      </c>
    </row>
    <row r="45" spans="1:15" x14ac:dyDescent="0.25">
      <c r="A45" s="1" t="s">
        <v>8</v>
      </c>
      <c r="B45" s="1">
        <v>787.22</v>
      </c>
      <c r="C45" s="1" t="s">
        <v>11</v>
      </c>
      <c r="D45" s="1" t="s">
        <v>13</v>
      </c>
      <c r="K45" s="27">
        <f>K43+K44</f>
        <v>1551</v>
      </c>
    </row>
    <row r="46" spans="1:15" x14ac:dyDescent="0.25">
      <c r="A46" s="1" t="s">
        <v>8</v>
      </c>
      <c r="B46" s="1">
        <v>23.14</v>
      </c>
      <c r="C46" s="1" t="s">
        <v>11</v>
      </c>
      <c r="D46" s="1" t="s">
        <v>13</v>
      </c>
    </row>
    <row r="47" spans="1:15" x14ac:dyDescent="0.25">
      <c r="A47" s="1" t="s">
        <v>8</v>
      </c>
      <c r="B47" s="1">
        <v>23.14</v>
      </c>
      <c r="C47" s="1" t="s">
        <v>11</v>
      </c>
      <c r="D47" s="1" t="s">
        <v>13</v>
      </c>
    </row>
    <row r="48" spans="1:15" x14ac:dyDescent="0.25">
      <c r="A48" s="1" t="s">
        <v>8</v>
      </c>
      <c r="B48" s="1">
        <v>9.67</v>
      </c>
      <c r="C48" s="1" t="s">
        <v>11</v>
      </c>
      <c r="D48" s="1" t="s">
        <v>13</v>
      </c>
    </row>
    <row r="49" spans="1:12" x14ac:dyDescent="0.25">
      <c r="A49" s="1" t="s">
        <v>8</v>
      </c>
      <c r="B49" s="1">
        <v>0.06</v>
      </c>
      <c r="C49" s="1" t="s">
        <v>11</v>
      </c>
      <c r="D49" s="1" t="s">
        <v>13</v>
      </c>
    </row>
    <row r="50" spans="1:12" x14ac:dyDescent="0.25">
      <c r="A50" s="1" t="s">
        <v>8</v>
      </c>
      <c r="B50" s="1">
        <v>0.23</v>
      </c>
      <c r="C50" s="1" t="s">
        <v>11</v>
      </c>
      <c r="D50" s="1" t="s">
        <v>13</v>
      </c>
      <c r="G50" t="s">
        <v>61</v>
      </c>
    </row>
    <row r="51" spans="1:12" x14ac:dyDescent="0.25">
      <c r="A51" s="1" t="s">
        <v>8</v>
      </c>
      <c r="B51" s="1">
        <v>0.23</v>
      </c>
      <c r="C51" s="1" t="s">
        <v>11</v>
      </c>
      <c r="D51" s="1" t="s">
        <v>13</v>
      </c>
      <c r="G51" s="1">
        <f>SUM(B43,B45:B113,B121:B123)</f>
        <v>2268.8900000000008</v>
      </c>
      <c r="J51" s="1">
        <f>SUM(B45:B113)+B121+B122+B123+B43</f>
        <v>2268.8900000000003</v>
      </c>
      <c r="K51" s="102">
        <f>SUM(B8:B40)</f>
        <v>1137.3</v>
      </c>
      <c r="L51">
        <f>J51+K51</f>
        <v>3406.1900000000005</v>
      </c>
    </row>
    <row r="52" spans="1:12" x14ac:dyDescent="0.25">
      <c r="A52" s="1" t="s">
        <v>8</v>
      </c>
      <c r="B52" s="1">
        <v>1.63</v>
      </c>
      <c r="C52" s="1" t="s">
        <v>11</v>
      </c>
      <c r="D52" s="1" t="s">
        <v>13</v>
      </c>
      <c r="G52">
        <f>SUM(B8:B133)</f>
        <v>3710.1800000000012</v>
      </c>
    </row>
    <row r="53" spans="1:12" x14ac:dyDescent="0.25">
      <c r="A53" s="1" t="s">
        <v>8</v>
      </c>
      <c r="B53" s="1">
        <v>0.44</v>
      </c>
      <c r="C53" s="1" t="s">
        <v>11</v>
      </c>
      <c r="D53" s="1" t="s">
        <v>13</v>
      </c>
    </row>
    <row r="54" spans="1:12" x14ac:dyDescent="0.25">
      <c r="A54" s="1" t="s">
        <v>8</v>
      </c>
      <c r="B54" s="1">
        <v>0.14000000000000001</v>
      </c>
      <c r="C54" s="1" t="s">
        <v>11</v>
      </c>
      <c r="D54" s="1" t="s">
        <v>13</v>
      </c>
    </row>
    <row r="55" spans="1:12" x14ac:dyDescent="0.25">
      <c r="A55" s="1" t="s">
        <v>8</v>
      </c>
      <c r="B55" s="1">
        <v>0.17</v>
      </c>
      <c r="C55" s="1" t="s">
        <v>11</v>
      </c>
      <c r="D55" s="1" t="s">
        <v>13</v>
      </c>
    </row>
    <row r="56" spans="1:12" x14ac:dyDescent="0.25">
      <c r="A56" s="1" t="s">
        <v>8</v>
      </c>
      <c r="B56" s="1">
        <v>0.95</v>
      </c>
      <c r="C56" s="1" t="s">
        <v>11</v>
      </c>
      <c r="D56" s="1" t="s">
        <v>13</v>
      </c>
    </row>
    <row r="57" spans="1:12" x14ac:dyDescent="0.25">
      <c r="A57" s="1" t="s">
        <v>8</v>
      </c>
      <c r="B57" s="1">
        <v>0.69</v>
      </c>
      <c r="C57" s="1" t="s">
        <v>11</v>
      </c>
      <c r="D57" s="1" t="s">
        <v>13</v>
      </c>
    </row>
    <row r="58" spans="1:12" x14ac:dyDescent="0.25">
      <c r="A58" s="1" t="s">
        <v>8</v>
      </c>
      <c r="B58" s="1">
        <v>0.14000000000000001</v>
      </c>
      <c r="C58" s="1" t="s">
        <v>11</v>
      </c>
      <c r="D58" s="1" t="s">
        <v>13</v>
      </c>
    </row>
    <row r="59" spans="1:12" x14ac:dyDescent="0.25">
      <c r="A59" s="1" t="s">
        <v>8</v>
      </c>
      <c r="B59" s="1">
        <v>0.14000000000000001</v>
      </c>
      <c r="C59" s="1" t="s">
        <v>11</v>
      </c>
      <c r="D59" s="1" t="s">
        <v>13</v>
      </c>
    </row>
    <row r="60" spans="1:12" x14ac:dyDescent="0.25">
      <c r="A60" s="1" t="s">
        <v>8</v>
      </c>
      <c r="B60" s="1">
        <v>0.09</v>
      </c>
      <c r="C60" s="1" t="s">
        <v>11</v>
      </c>
      <c r="D60" s="1" t="s">
        <v>13</v>
      </c>
    </row>
    <row r="61" spans="1:12" x14ac:dyDescent="0.25">
      <c r="A61" s="1" t="s">
        <v>8</v>
      </c>
      <c r="B61" s="1">
        <v>0.09</v>
      </c>
      <c r="C61" s="1" t="s">
        <v>11</v>
      </c>
      <c r="D61" s="1" t="s">
        <v>13</v>
      </c>
    </row>
    <row r="62" spans="1:12" x14ac:dyDescent="0.25">
      <c r="A62" s="1" t="s">
        <v>8</v>
      </c>
      <c r="B62" s="1">
        <v>0.09</v>
      </c>
      <c r="C62" s="1" t="s">
        <v>11</v>
      </c>
      <c r="D62" s="1" t="s">
        <v>13</v>
      </c>
    </row>
    <row r="63" spans="1:12" x14ac:dyDescent="0.25">
      <c r="A63" s="1" t="s">
        <v>8</v>
      </c>
      <c r="B63" s="1">
        <v>0.12</v>
      </c>
      <c r="C63" s="1" t="s">
        <v>11</v>
      </c>
      <c r="D63" s="1" t="s">
        <v>13</v>
      </c>
    </row>
    <row r="64" spans="1:12" x14ac:dyDescent="0.25">
      <c r="A64" s="1" t="s">
        <v>8</v>
      </c>
      <c r="B64" s="1">
        <v>7.0000000000000007E-2</v>
      </c>
      <c r="C64" s="1" t="s">
        <v>11</v>
      </c>
      <c r="D64" s="1" t="s">
        <v>13</v>
      </c>
    </row>
    <row r="65" spans="1:4" x14ac:dyDescent="0.25">
      <c r="A65" s="1" t="s">
        <v>8</v>
      </c>
      <c r="B65" s="1">
        <v>0.38</v>
      </c>
      <c r="C65" s="1" t="s">
        <v>11</v>
      </c>
      <c r="D65" s="1" t="s">
        <v>13</v>
      </c>
    </row>
    <row r="66" spans="1:4" x14ac:dyDescent="0.25">
      <c r="A66" s="1" t="s">
        <v>8</v>
      </c>
      <c r="B66" s="1">
        <v>0.23</v>
      </c>
      <c r="C66" s="1" t="s">
        <v>11</v>
      </c>
      <c r="D66" s="1" t="s">
        <v>13</v>
      </c>
    </row>
    <row r="67" spans="1:4" x14ac:dyDescent="0.25">
      <c r="A67" s="1" t="s">
        <v>8</v>
      </c>
      <c r="B67" s="1">
        <v>0.09</v>
      </c>
      <c r="C67" s="1" t="s">
        <v>11</v>
      </c>
      <c r="D67" s="1" t="s">
        <v>13</v>
      </c>
    </row>
    <row r="68" spans="1:4" x14ac:dyDescent="0.25">
      <c r="A68" s="1" t="s">
        <v>8</v>
      </c>
      <c r="B68" s="1">
        <v>0.31</v>
      </c>
      <c r="C68" s="1" t="s">
        <v>11</v>
      </c>
      <c r="D68" s="1" t="s">
        <v>13</v>
      </c>
    </row>
    <row r="69" spans="1:4" x14ac:dyDescent="0.25">
      <c r="A69" s="1" t="s">
        <v>8</v>
      </c>
      <c r="B69" s="1">
        <v>0.09</v>
      </c>
      <c r="C69" s="1" t="s">
        <v>11</v>
      </c>
      <c r="D69" s="1" t="s">
        <v>13</v>
      </c>
    </row>
    <row r="70" spans="1:4" x14ac:dyDescent="0.25">
      <c r="A70" s="1" t="s">
        <v>8</v>
      </c>
      <c r="B70" s="1">
        <v>9.67</v>
      </c>
      <c r="C70" s="1" t="s">
        <v>11</v>
      </c>
      <c r="D70" s="1" t="s">
        <v>13</v>
      </c>
    </row>
    <row r="71" spans="1:4" x14ac:dyDescent="0.25">
      <c r="A71" s="1" t="s">
        <v>8</v>
      </c>
      <c r="B71" s="1">
        <v>29.46</v>
      </c>
      <c r="C71" s="1" t="s">
        <v>11</v>
      </c>
      <c r="D71" s="1" t="s">
        <v>13</v>
      </c>
    </row>
    <row r="72" spans="1:4" x14ac:dyDescent="0.25">
      <c r="A72" s="1" t="s">
        <v>8</v>
      </c>
      <c r="B72" s="1">
        <v>19.77</v>
      </c>
      <c r="C72" s="1" t="s">
        <v>11</v>
      </c>
      <c r="D72" s="1" t="s">
        <v>13</v>
      </c>
    </row>
    <row r="73" spans="1:4" x14ac:dyDescent="0.25">
      <c r="A73" s="1" t="s">
        <v>8</v>
      </c>
      <c r="B73" s="1">
        <v>14.13</v>
      </c>
      <c r="C73" s="1" t="s">
        <v>11</v>
      </c>
      <c r="D73" s="1" t="s">
        <v>13</v>
      </c>
    </row>
    <row r="74" spans="1:4" x14ac:dyDescent="0.25">
      <c r="A74" s="1" t="s">
        <v>8</v>
      </c>
      <c r="B74" s="1">
        <v>14.78</v>
      </c>
      <c r="C74" s="1" t="s">
        <v>11</v>
      </c>
      <c r="D74" s="1" t="s">
        <v>13</v>
      </c>
    </row>
    <row r="75" spans="1:4" x14ac:dyDescent="0.25">
      <c r="A75" s="1" t="s">
        <v>8</v>
      </c>
      <c r="B75" s="1">
        <v>0.08</v>
      </c>
      <c r="C75" s="1" t="s">
        <v>11</v>
      </c>
      <c r="D75" s="1" t="s">
        <v>13</v>
      </c>
    </row>
    <row r="76" spans="1:4" x14ac:dyDescent="0.25">
      <c r="A76" s="1" t="s">
        <v>8</v>
      </c>
      <c r="B76" s="1">
        <v>0.09</v>
      </c>
      <c r="C76" s="1" t="s">
        <v>11</v>
      </c>
      <c r="D76" s="1" t="s">
        <v>13</v>
      </c>
    </row>
    <row r="77" spans="1:4" x14ac:dyDescent="0.25">
      <c r="A77" s="1" t="s">
        <v>8</v>
      </c>
      <c r="B77" s="1">
        <v>0.09</v>
      </c>
      <c r="C77" s="1" t="s">
        <v>11</v>
      </c>
      <c r="D77" s="1" t="s">
        <v>13</v>
      </c>
    </row>
    <row r="78" spans="1:4" x14ac:dyDescent="0.25">
      <c r="A78" s="1" t="s">
        <v>8</v>
      </c>
      <c r="B78" s="1">
        <v>0.11</v>
      </c>
      <c r="C78" s="1" t="s">
        <v>11</v>
      </c>
      <c r="D78" s="1" t="s">
        <v>13</v>
      </c>
    </row>
    <row r="79" spans="1:4" x14ac:dyDescent="0.25">
      <c r="A79" s="1" t="s">
        <v>8</v>
      </c>
      <c r="B79" s="1">
        <v>0.39</v>
      </c>
      <c r="C79" s="1" t="s">
        <v>11</v>
      </c>
      <c r="D79" s="1" t="s">
        <v>13</v>
      </c>
    </row>
    <row r="80" spans="1:4" x14ac:dyDescent="0.25">
      <c r="A80" s="1" t="s">
        <v>8</v>
      </c>
      <c r="B80" s="1">
        <v>0.71</v>
      </c>
      <c r="C80" s="1" t="s">
        <v>11</v>
      </c>
      <c r="D80" s="1" t="s">
        <v>13</v>
      </c>
    </row>
    <row r="81" spans="1:4" x14ac:dyDescent="0.25">
      <c r="A81" s="1" t="s">
        <v>8</v>
      </c>
      <c r="B81" s="1">
        <v>0.23</v>
      </c>
      <c r="C81" s="1" t="s">
        <v>11</v>
      </c>
      <c r="D81" s="1" t="s">
        <v>13</v>
      </c>
    </row>
    <row r="82" spans="1:4" x14ac:dyDescent="0.25">
      <c r="A82" s="1" t="s">
        <v>8</v>
      </c>
      <c r="B82" s="1">
        <v>0.71</v>
      </c>
      <c r="C82" s="1" t="s">
        <v>11</v>
      </c>
      <c r="D82" s="1" t="s">
        <v>13</v>
      </c>
    </row>
    <row r="83" spans="1:4" x14ac:dyDescent="0.25">
      <c r="A83" s="1" t="s">
        <v>8</v>
      </c>
      <c r="B83" s="1">
        <v>0.23</v>
      </c>
      <c r="C83" s="1" t="s">
        <v>11</v>
      </c>
      <c r="D83" s="1" t="s">
        <v>13</v>
      </c>
    </row>
    <row r="84" spans="1:4" x14ac:dyDescent="0.25">
      <c r="A84" s="1" t="s">
        <v>8</v>
      </c>
      <c r="B84" s="1">
        <v>0.23</v>
      </c>
      <c r="C84" s="1" t="s">
        <v>11</v>
      </c>
      <c r="D84" s="1" t="s">
        <v>13</v>
      </c>
    </row>
    <row r="85" spans="1:4" x14ac:dyDescent="0.25">
      <c r="A85" s="1" t="s">
        <v>8</v>
      </c>
      <c r="B85" s="1">
        <v>0.71</v>
      </c>
      <c r="C85" s="1" t="s">
        <v>11</v>
      </c>
      <c r="D85" s="1" t="s">
        <v>13</v>
      </c>
    </row>
    <row r="86" spans="1:4" x14ac:dyDescent="0.25">
      <c r="A86" s="1" t="s">
        <v>8</v>
      </c>
      <c r="B86" s="1">
        <v>0.71</v>
      </c>
      <c r="C86" s="1" t="s">
        <v>11</v>
      </c>
      <c r="D86" s="1" t="s">
        <v>13</v>
      </c>
    </row>
    <row r="87" spans="1:4" x14ac:dyDescent="0.25">
      <c r="A87" s="1" t="s">
        <v>8</v>
      </c>
      <c r="B87" s="1">
        <v>0.23</v>
      </c>
      <c r="C87" s="1" t="s">
        <v>11</v>
      </c>
      <c r="D87" s="1" t="s">
        <v>13</v>
      </c>
    </row>
    <row r="88" spans="1:4" x14ac:dyDescent="0.25">
      <c r="A88" s="1" t="s">
        <v>8</v>
      </c>
      <c r="B88" s="1">
        <v>0.15</v>
      </c>
      <c r="C88" s="1" t="s">
        <v>11</v>
      </c>
      <c r="D88" s="1" t="s">
        <v>13</v>
      </c>
    </row>
    <row r="89" spans="1:4" x14ac:dyDescent="0.25">
      <c r="A89" s="1" t="s">
        <v>8</v>
      </c>
      <c r="B89" s="1">
        <v>0.14000000000000001</v>
      </c>
      <c r="C89" s="1" t="s">
        <v>11</v>
      </c>
      <c r="D89" s="1" t="s">
        <v>13</v>
      </c>
    </row>
    <row r="90" spans="1:4" x14ac:dyDescent="0.25">
      <c r="A90" s="1" t="s">
        <v>8</v>
      </c>
      <c r="B90" s="1">
        <v>0.23</v>
      </c>
      <c r="C90" s="1" t="s">
        <v>11</v>
      </c>
      <c r="D90" s="1" t="s">
        <v>13</v>
      </c>
    </row>
    <row r="91" spans="1:4" x14ac:dyDescent="0.25">
      <c r="A91" s="1" t="s">
        <v>8</v>
      </c>
      <c r="B91" s="1">
        <v>0.14000000000000001</v>
      </c>
      <c r="C91" s="1" t="s">
        <v>11</v>
      </c>
      <c r="D91" s="1" t="s">
        <v>13</v>
      </c>
    </row>
    <row r="92" spans="1:4" x14ac:dyDescent="0.25">
      <c r="A92" s="1" t="s">
        <v>8</v>
      </c>
      <c r="B92" s="1">
        <v>0.09</v>
      </c>
      <c r="C92" s="1" t="s">
        <v>11</v>
      </c>
      <c r="D92" s="1" t="s">
        <v>13</v>
      </c>
    </row>
    <row r="93" spans="1:4" x14ac:dyDescent="0.25">
      <c r="A93" s="1" t="s">
        <v>8</v>
      </c>
      <c r="B93" s="1">
        <v>0.09</v>
      </c>
      <c r="C93" s="1" t="s">
        <v>11</v>
      </c>
      <c r="D93" s="1" t="s">
        <v>13</v>
      </c>
    </row>
    <row r="94" spans="1:4" x14ac:dyDescent="0.25">
      <c r="A94" s="1" t="s">
        <v>8</v>
      </c>
      <c r="B94" s="1">
        <v>30.99</v>
      </c>
      <c r="C94" s="1" t="s">
        <v>11</v>
      </c>
      <c r="D94" s="1" t="s">
        <v>13</v>
      </c>
    </row>
    <row r="95" spans="1:4" x14ac:dyDescent="0.25">
      <c r="A95" s="1" t="s">
        <v>8</v>
      </c>
      <c r="B95" s="1">
        <v>20.51</v>
      </c>
      <c r="C95" s="1" t="s">
        <v>11</v>
      </c>
      <c r="D95" s="1" t="s">
        <v>13</v>
      </c>
    </row>
    <row r="96" spans="1:4" x14ac:dyDescent="0.25">
      <c r="A96" s="1" t="s">
        <v>8</v>
      </c>
      <c r="B96" s="1">
        <v>0.27</v>
      </c>
      <c r="C96" s="1" t="s">
        <v>11</v>
      </c>
      <c r="D96" s="1" t="s">
        <v>13</v>
      </c>
    </row>
    <row r="97" spans="1:8" x14ac:dyDescent="0.25">
      <c r="A97" s="1" t="s">
        <v>8</v>
      </c>
      <c r="B97" s="1">
        <v>0.14000000000000001</v>
      </c>
      <c r="C97" s="1" t="s">
        <v>11</v>
      </c>
      <c r="D97" s="1" t="s">
        <v>13</v>
      </c>
    </row>
    <row r="98" spans="1:8" x14ac:dyDescent="0.25">
      <c r="A98" s="1" t="s">
        <v>8</v>
      </c>
      <c r="B98" s="1">
        <v>383.46</v>
      </c>
      <c r="C98" s="1" t="s">
        <v>11</v>
      </c>
      <c r="D98" s="1" t="s">
        <v>13</v>
      </c>
    </row>
    <row r="99" spans="1:8" x14ac:dyDescent="0.25">
      <c r="A99" s="1" t="s">
        <v>8</v>
      </c>
      <c r="B99" s="1">
        <v>15.83</v>
      </c>
      <c r="C99" s="1" t="s">
        <v>11</v>
      </c>
      <c r="D99" s="1" t="s">
        <v>13</v>
      </c>
    </row>
    <row r="100" spans="1:8" x14ac:dyDescent="0.25">
      <c r="A100" s="1" t="s">
        <v>8</v>
      </c>
      <c r="B100" s="1">
        <v>15.83</v>
      </c>
      <c r="C100" s="1" t="s">
        <v>11</v>
      </c>
      <c r="D100" s="1" t="s">
        <v>13</v>
      </c>
    </row>
    <row r="101" spans="1:8" x14ac:dyDescent="0.25">
      <c r="A101" s="1" t="s">
        <v>8</v>
      </c>
      <c r="B101" s="1">
        <v>0.09</v>
      </c>
      <c r="C101" s="1" t="s">
        <v>11</v>
      </c>
      <c r="D101" s="1" t="s">
        <v>13</v>
      </c>
    </row>
    <row r="102" spans="1:8" x14ac:dyDescent="0.25">
      <c r="A102" s="1" t="s">
        <v>8</v>
      </c>
      <c r="B102" s="1">
        <v>0.71</v>
      </c>
      <c r="C102" s="1" t="s">
        <v>11</v>
      </c>
      <c r="D102" s="1" t="s">
        <v>13</v>
      </c>
    </row>
    <row r="103" spans="1:8" x14ac:dyDescent="0.25">
      <c r="A103" s="1" t="s">
        <v>8</v>
      </c>
      <c r="B103" s="1">
        <v>0.23</v>
      </c>
      <c r="C103" s="1" t="s">
        <v>11</v>
      </c>
      <c r="D103" s="1" t="s">
        <v>13</v>
      </c>
    </row>
    <row r="104" spans="1:8" x14ac:dyDescent="0.25">
      <c r="A104" s="1" t="s">
        <v>8</v>
      </c>
      <c r="B104" s="1">
        <v>0.71</v>
      </c>
      <c r="C104" s="1" t="s">
        <v>11</v>
      </c>
      <c r="D104" s="1" t="s">
        <v>13</v>
      </c>
    </row>
    <row r="105" spans="1:8" x14ac:dyDescent="0.25">
      <c r="A105" s="1" t="s">
        <v>8</v>
      </c>
      <c r="B105" s="1">
        <v>0.09</v>
      </c>
      <c r="C105" s="1" t="s">
        <v>11</v>
      </c>
      <c r="D105" s="1" t="s">
        <v>13</v>
      </c>
    </row>
    <row r="106" spans="1:8" x14ac:dyDescent="0.25">
      <c r="A106" s="1" t="s">
        <v>8</v>
      </c>
      <c r="B106" s="1">
        <v>0.09</v>
      </c>
      <c r="C106" s="1" t="s">
        <v>11</v>
      </c>
      <c r="D106" s="1" t="s">
        <v>13</v>
      </c>
    </row>
    <row r="107" spans="1:8" x14ac:dyDescent="0.25">
      <c r="A107" s="1" t="s">
        <v>8</v>
      </c>
      <c r="B107" s="1">
        <v>0.14000000000000001</v>
      </c>
      <c r="C107" s="1" t="s">
        <v>11</v>
      </c>
      <c r="D107" s="1" t="s">
        <v>13</v>
      </c>
    </row>
    <row r="108" spans="1:8" x14ac:dyDescent="0.25">
      <c r="A108" s="1" t="s">
        <v>8</v>
      </c>
      <c r="B108" s="1">
        <v>0.14000000000000001</v>
      </c>
      <c r="C108" s="1" t="s">
        <v>11</v>
      </c>
      <c r="D108" s="1" t="s">
        <v>13</v>
      </c>
    </row>
    <row r="109" spans="1:8" x14ac:dyDescent="0.25">
      <c r="A109" s="1" t="s">
        <v>8</v>
      </c>
      <c r="B109" s="1">
        <v>0.06</v>
      </c>
      <c r="C109" s="1" t="s">
        <v>11</v>
      </c>
      <c r="D109" s="1" t="s">
        <v>13</v>
      </c>
    </row>
    <row r="110" spans="1:8" x14ac:dyDescent="0.25">
      <c r="A110" s="1" t="s">
        <v>8</v>
      </c>
      <c r="B110" s="1">
        <v>0.06</v>
      </c>
      <c r="C110" s="1" t="s">
        <v>11</v>
      </c>
      <c r="D110" s="1" t="s">
        <v>13</v>
      </c>
    </row>
    <row r="111" spans="1:8" x14ac:dyDescent="0.25">
      <c r="A111" s="1" t="s">
        <v>8</v>
      </c>
      <c r="B111" s="1">
        <v>0.15</v>
      </c>
      <c r="C111" s="1" t="s">
        <v>11</v>
      </c>
      <c r="D111" s="1" t="s">
        <v>13</v>
      </c>
    </row>
    <row r="112" spans="1:8" x14ac:dyDescent="0.25">
      <c r="A112" s="1" t="s">
        <v>8</v>
      </c>
      <c r="B112" s="1">
        <v>0.06</v>
      </c>
      <c r="C112" s="1" t="s">
        <v>11</v>
      </c>
      <c r="D112" s="1" t="s">
        <v>13</v>
      </c>
      <c r="H112" s="55"/>
    </row>
    <row r="113" spans="1:16" x14ac:dyDescent="0.25">
      <c r="A113" s="1" t="s">
        <v>8</v>
      </c>
      <c r="B113" s="1">
        <v>0.38</v>
      </c>
      <c r="C113" s="1" t="s">
        <v>11</v>
      </c>
      <c r="D113" s="1" t="s">
        <v>13</v>
      </c>
    </row>
    <row r="114" spans="1:16" x14ac:dyDescent="0.25">
      <c r="A114" s="100" t="s">
        <v>8</v>
      </c>
      <c r="B114" s="100">
        <v>1.77</v>
      </c>
      <c r="C114" s="100" t="s">
        <v>11</v>
      </c>
      <c r="D114" s="100" t="s">
        <v>12</v>
      </c>
    </row>
    <row r="115" spans="1:16" x14ac:dyDescent="0.25">
      <c r="A115" s="100" t="s">
        <v>8</v>
      </c>
      <c r="B115" s="100">
        <v>1.77</v>
      </c>
      <c r="C115" s="100" t="s">
        <v>11</v>
      </c>
      <c r="D115" s="100" t="s">
        <v>12</v>
      </c>
    </row>
    <row r="116" spans="1:16" x14ac:dyDescent="0.25">
      <c r="A116" s="100" t="s">
        <v>8</v>
      </c>
      <c r="B116" s="100">
        <v>1.77</v>
      </c>
      <c r="C116" s="100" t="s">
        <v>11</v>
      </c>
      <c r="D116" s="100" t="s">
        <v>12</v>
      </c>
    </row>
    <row r="117" spans="1:16" x14ac:dyDescent="0.25">
      <c r="A117" s="100" t="s">
        <v>8</v>
      </c>
      <c r="B117" s="100">
        <v>1.77</v>
      </c>
      <c r="C117" s="100" t="s">
        <v>11</v>
      </c>
      <c r="D117" s="100" t="s">
        <v>12</v>
      </c>
    </row>
    <row r="118" spans="1:16" x14ac:dyDescent="0.25">
      <c r="A118" s="101" t="s">
        <v>8</v>
      </c>
      <c r="B118" s="101">
        <v>0.87</v>
      </c>
      <c r="C118" s="101" t="s">
        <v>11</v>
      </c>
      <c r="D118" s="101" t="s">
        <v>14</v>
      </c>
    </row>
    <row r="119" spans="1:16" x14ac:dyDescent="0.25">
      <c r="A119" s="101" t="s">
        <v>8</v>
      </c>
      <c r="B119" s="101">
        <v>0.87</v>
      </c>
      <c r="C119" s="101" t="s">
        <v>11</v>
      </c>
      <c r="D119" s="101" t="s">
        <v>14</v>
      </c>
    </row>
    <row r="120" spans="1:16" x14ac:dyDescent="0.25">
      <c r="A120" s="101" t="s">
        <v>8</v>
      </c>
      <c r="B120" s="101">
        <v>0.98</v>
      </c>
      <c r="C120" s="101" t="s">
        <v>11</v>
      </c>
      <c r="D120" s="101" t="s">
        <v>14</v>
      </c>
    </row>
    <row r="121" spans="1:16" x14ac:dyDescent="0.25">
      <c r="A121" s="1" t="s">
        <v>8</v>
      </c>
      <c r="B121" s="1">
        <v>0.31</v>
      </c>
      <c r="C121" s="1" t="s">
        <v>11</v>
      </c>
      <c r="D121" s="1" t="s">
        <v>13</v>
      </c>
      <c r="P121">
        <f>(3.8+4.5+7.4)*30-(3.8*6)+1358.24</f>
        <v>1806.44</v>
      </c>
    </row>
    <row r="122" spans="1:16" x14ac:dyDescent="0.25">
      <c r="A122" s="1" t="s">
        <v>8</v>
      </c>
      <c r="B122" s="1">
        <v>0.68</v>
      </c>
      <c r="C122" s="1" t="s">
        <v>11</v>
      </c>
      <c r="D122" s="1" t="s">
        <v>13</v>
      </c>
    </row>
    <row r="123" spans="1:16" x14ac:dyDescent="0.25">
      <c r="A123" s="1" t="s">
        <v>8</v>
      </c>
      <c r="B123" s="1">
        <v>0.37</v>
      </c>
      <c r="C123" s="1" t="s">
        <v>11</v>
      </c>
      <c r="D123" s="1" t="s">
        <v>13</v>
      </c>
    </row>
    <row r="124" spans="1:16" x14ac:dyDescent="0.25">
      <c r="A124" s="99" t="s">
        <v>8</v>
      </c>
      <c r="B124" s="99">
        <v>67.52</v>
      </c>
      <c r="C124" s="99" t="s">
        <v>15</v>
      </c>
      <c r="D124" s="99" t="s">
        <v>16</v>
      </c>
    </row>
    <row r="125" spans="1:16" x14ac:dyDescent="0.25">
      <c r="A125" s="55" t="s">
        <v>8</v>
      </c>
      <c r="B125" s="55">
        <v>29.76</v>
      </c>
      <c r="C125" s="55" t="s">
        <v>15</v>
      </c>
      <c r="D125" s="55" t="s">
        <v>17</v>
      </c>
      <c r="H125">
        <v>1510</v>
      </c>
      <c r="I125" s="99">
        <v>19090</v>
      </c>
      <c r="J125" s="55">
        <v>18490</v>
      </c>
      <c r="K125" s="100">
        <v>18110</v>
      </c>
      <c r="L125" s="101">
        <v>14740.06</v>
      </c>
      <c r="M125" s="102">
        <v>11460</v>
      </c>
    </row>
    <row r="126" spans="1:16" x14ac:dyDescent="0.25">
      <c r="A126" s="55" t="s">
        <v>8</v>
      </c>
      <c r="B126" s="55">
        <v>27.65</v>
      </c>
      <c r="C126" s="55" t="s">
        <v>15</v>
      </c>
      <c r="D126" s="55" t="s">
        <v>17</v>
      </c>
      <c r="H126">
        <f>B121+B122+B123+B43+SUM(B45:B113)</f>
        <v>2268.8900000000003</v>
      </c>
      <c r="I126">
        <f>B124+B132+B131+B133</f>
        <v>71.260000000000005</v>
      </c>
      <c r="J126">
        <f>SUM(B125:B130)</f>
        <v>67.760000000000005</v>
      </c>
      <c r="K126">
        <f>B114+B115+B116+B117+B41+B42</f>
        <v>49.89</v>
      </c>
      <c r="L126" cm="1">
        <f t="array" ref="L126">SUM(B118:B120+B44)</f>
        <v>339.8</v>
      </c>
      <c r="M126">
        <f>SUM(B8:B40)</f>
        <v>1137.3</v>
      </c>
      <c r="N126" s="58">
        <f>SUM(H126:M126)</f>
        <v>3934.9000000000005</v>
      </c>
    </row>
    <row r="127" spans="1:16" x14ac:dyDescent="0.25">
      <c r="A127" s="55" t="s">
        <v>8</v>
      </c>
      <c r="B127" s="55">
        <v>5.81</v>
      </c>
      <c r="C127" s="55" t="s">
        <v>15</v>
      </c>
      <c r="D127" s="55" t="s">
        <v>17</v>
      </c>
    </row>
    <row r="128" spans="1:16" x14ac:dyDescent="0.25">
      <c r="A128" s="55" t="s">
        <v>8</v>
      </c>
      <c r="B128" s="55">
        <v>0.42</v>
      </c>
      <c r="C128" s="55" t="s">
        <v>15</v>
      </c>
      <c r="D128" s="55" t="s">
        <v>17</v>
      </c>
    </row>
    <row r="129" spans="1:5" x14ac:dyDescent="0.25">
      <c r="A129" s="55" t="s">
        <v>8</v>
      </c>
      <c r="B129" s="55">
        <v>2.06</v>
      </c>
      <c r="C129" s="55" t="s">
        <v>15</v>
      </c>
      <c r="D129" s="55" t="s">
        <v>17</v>
      </c>
    </row>
    <row r="130" spans="1:5" x14ac:dyDescent="0.25">
      <c r="A130" s="55" t="s">
        <v>8</v>
      </c>
      <c r="B130" s="55">
        <v>2.06</v>
      </c>
      <c r="C130" s="55" t="s">
        <v>15</v>
      </c>
      <c r="D130" s="55" t="s">
        <v>17</v>
      </c>
    </row>
    <row r="131" spans="1:5" x14ac:dyDescent="0.25">
      <c r="A131" s="99" t="s">
        <v>8</v>
      </c>
      <c r="B131" s="99">
        <v>2</v>
      </c>
      <c r="C131" s="99" t="s">
        <v>15</v>
      </c>
      <c r="D131" s="99" t="s">
        <v>16</v>
      </c>
    </row>
    <row r="132" spans="1:5" x14ac:dyDescent="0.25">
      <c r="A132" s="99" t="s">
        <v>8</v>
      </c>
      <c r="B132" s="99">
        <v>0.87</v>
      </c>
      <c r="C132" s="99" t="s">
        <v>15</v>
      </c>
      <c r="D132" s="99" t="s">
        <v>16</v>
      </c>
    </row>
    <row r="133" spans="1:5" x14ac:dyDescent="0.25">
      <c r="A133" s="99" t="s">
        <v>8</v>
      </c>
      <c r="B133" s="99">
        <v>0.87</v>
      </c>
      <c r="C133" s="99" t="s">
        <v>15</v>
      </c>
      <c r="D133" s="99" t="s">
        <v>16</v>
      </c>
    </row>
    <row r="134" spans="1:5" x14ac:dyDescent="0.25">
      <c r="A134" s="86" t="s">
        <v>18</v>
      </c>
      <c r="B134" s="86"/>
      <c r="C134" s="86"/>
      <c r="D134" s="86"/>
    </row>
    <row r="135" spans="1:5" x14ac:dyDescent="0.25">
      <c r="A135" s="86" t="s">
        <v>18</v>
      </c>
      <c r="B135" s="86">
        <v>4.78</v>
      </c>
      <c r="C135" s="86" t="s">
        <v>6</v>
      </c>
      <c r="D135" s="86" t="s">
        <v>19</v>
      </c>
    </row>
    <row r="136" spans="1:5" x14ac:dyDescent="0.25">
      <c r="A136" s="86" t="s">
        <v>18</v>
      </c>
      <c r="B136" s="86">
        <v>4.78</v>
      </c>
      <c r="C136" s="86" t="s">
        <v>6</v>
      </c>
      <c r="D136" s="86" t="s">
        <v>19</v>
      </c>
    </row>
    <row r="137" spans="1:5" x14ac:dyDescent="0.25">
      <c r="A137" s="86" t="s">
        <v>18</v>
      </c>
      <c r="B137" s="86">
        <v>1.81</v>
      </c>
      <c r="C137" s="86" t="s">
        <v>6</v>
      </c>
      <c r="D137" s="86" t="s">
        <v>19</v>
      </c>
    </row>
    <row r="138" spans="1:5" x14ac:dyDescent="0.25">
      <c r="A138" s="86" t="s">
        <v>18</v>
      </c>
      <c r="B138" s="86">
        <v>1.81</v>
      </c>
      <c r="C138" s="86" t="s">
        <v>6</v>
      </c>
      <c r="D138" s="86" t="s">
        <v>19</v>
      </c>
    </row>
    <row r="139" spans="1:5" x14ac:dyDescent="0.25">
      <c r="A139" s="86" t="s">
        <v>18</v>
      </c>
      <c r="B139" s="86">
        <v>4.41</v>
      </c>
      <c r="C139" s="86" t="s">
        <v>6</v>
      </c>
      <c r="D139" s="86" t="s">
        <v>19</v>
      </c>
    </row>
    <row r="140" spans="1:5" x14ac:dyDescent="0.25">
      <c r="A140" s="86" t="s">
        <v>18</v>
      </c>
      <c r="B140" s="86">
        <v>1.92</v>
      </c>
      <c r="C140" s="86" t="s">
        <v>6</v>
      </c>
      <c r="D140" s="86" t="s">
        <v>19</v>
      </c>
      <c r="E140">
        <f>SUM(B135:B145)</f>
        <v>45.490000000000009</v>
      </c>
    </row>
    <row r="141" spans="1:5" x14ac:dyDescent="0.25">
      <c r="A141" s="86" t="s">
        <v>18</v>
      </c>
      <c r="B141" s="86">
        <v>4.87</v>
      </c>
      <c r="C141" s="86" t="s">
        <v>6</v>
      </c>
      <c r="D141" s="86" t="s">
        <v>19</v>
      </c>
    </row>
    <row r="142" spans="1:5" x14ac:dyDescent="0.25">
      <c r="A142" s="86" t="s">
        <v>18</v>
      </c>
      <c r="B142" s="86">
        <v>16.38</v>
      </c>
      <c r="C142" s="86" t="s">
        <v>6</v>
      </c>
      <c r="D142" s="86" t="s">
        <v>19</v>
      </c>
    </row>
    <row r="143" spans="1:5" x14ac:dyDescent="0.25">
      <c r="A143" s="86" t="s">
        <v>18</v>
      </c>
      <c r="B143" s="86">
        <v>2.06</v>
      </c>
      <c r="C143" s="86" t="s">
        <v>6</v>
      </c>
      <c r="D143" s="86" t="s">
        <v>19</v>
      </c>
    </row>
    <row r="144" spans="1:5" x14ac:dyDescent="0.25">
      <c r="A144" s="86" t="s">
        <v>18</v>
      </c>
      <c r="B144" s="86">
        <v>0.56999999999999995</v>
      </c>
      <c r="C144" s="86" t="s">
        <v>6</v>
      </c>
      <c r="D144" s="86" t="s">
        <v>19</v>
      </c>
    </row>
    <row r="145" spans="1:5" x14ac:dyDescent="0.25">
      <c r="A145" s="86" t="s">
        <v>18</v>
      </c>
      <c r="B145" s="86">
        <v>2.1</v>
      </c>
      <c r="C145" s="86" t="s">
        <v>6</v>
      </c>
      <c r="D145" s="86" t="s">
        <v>19</v>
      </c>
    </row>
    <row r="146" spans="1:5" x14ac:dyDescent="0.25">
      <c r="A146" t="s">
        <v>20</v>
      </c>
    </row>
    <row r="147" spans="1:5" x14ac:dyDescent="0.25">
      <c r="A147" t="s">
        <v>20</v>
      </c>
      <c r="B147">
        <v>4.62</v>
      </c>
      <c r="C147" t="s">
        <v>21</v>
      </c>
      <c r="D147" t="s">
        <v>22</v>
      </c>
    </row>
    <row r="148" spans="1:5" x14ac:dyDescent="0.25">
      <c r="A148" t="s">
        <v>20</v>
      </c>
      <c r="B148">
        <v>4.63</v>
      </c>
      <c r="C148" t="s">
        <v>21</v>
      </c>
      <c r="D148" t="s">
        <v>22</v>
      </c>
      <c r="E148">
        <f>B147+B148+B149</f>
        <v>13.870000000000001</v>
      </c>
    </row>
    <row r="149" spans="1:5" x14ac:dyDescent="0.25">
      <c r="A149" t="s">
        <v>20</v>
      </c>
      <c r="B149">
        <v>4.62</v>
      </c>
      <c r="C149" t="s">
        <v>21</v>
      </c>
      <c r="D149" t="s">
        <v>22</v>
      </c>
    </row>
    <row r="150" spans="1:5" x14ac:dyDescent="0.25">
      <c r="A150" t="s">
        <v>23</v>
      </c>
    </row>
    <row r="151" spans="1:5" x14ac:dyDescent="0.25">
      <c r="A151" t="s">
        <v>23</v>
      </c>
      <c r="B151">
        <v>4.62</v>
      </c>
      <c r="C151" t="s">
        <v>21</v>
      </c>
    </row>
    <row r="152" spans="1:5" x14ac:dyDescent="0.25">
      <c r="A152" t="s">
        <v>23</v>
      </c>
      <c r="B152">
        <v>4.63</v>
      </c>
      <c r="C152" t="s">
        <v>21</v>
      </c>
    </row>
    <row r="153" spans="1:5" x14ac:dyDescent="0.25">
      <c r="A153" t="s">
        <v>23</v>
      </c>
      <c r="B153">
        <v>4.62</v>
      </c>
      <c r="C153" t="s">
        <v>21</v>
      </c>
    </row>
    <row r="154" spans="1:5" x14ac:dyDescent="0.25">
      <c r="A154" t="s">
        <v>24</v>
      </c>
      <c r="B154">
        <v>3786.18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ВОР</vt:lpstr>
      <vt:lpstr>Лист1</vt:lpstr>
      <vt:lpstr>Лист2</vt:lpstr>
      <vt:lpstr>Спортивная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2026-05-18T01:53:39Z</dcterms:modified>
</cp:coreProperties>
</file>