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.smyshlyaev\Desktop\тех задание\"/>
    </mc:Choice>
  </mc:AlternateContent>
  <bookViews>
    <workbookView xWindow="0" yWindow="0" windowWidth="2880" windowHeight="1185"/>
  </bookViews>
  <sheets>
    <sheet name="ВОР" sheetId="3" r:id="rId1"/>
    <sheet name="СОПОСТАВИТЕЛЬНАЯ ИЗМ СТОИМОСТИ" sheetId="5" state="hidden" r:id="rId2"/>
  </sheets>
  <calcPr calcId="162913"/>
</workbook>
</file>

<file path=xl/calcChain.xml><?xml version="1.0" encoding="utf-8"?>
<calcChain xmlns="http://schemas.openxmlformats.org/spreadsheetml/2006/main">
  <c r="D23" i="3" l="1"/>
  <c r="E54" i="5" l="1"/>
  <c r="G54" i="5" s="1"/>
  <c r="E53" i="5"/>
  <c r="G53" i="5" s="1"/>
  <c r="E52" i="5"/>
  <c r="G52" i="5" s="1"/>
  <c r="G49" i="5"/>
  <c r="G47" i="5"/>
  <c r="G46" i="5"/>
  <c r="G44" i="5"/>
  <c r="G60" i="5"/>
  <c r="G61" i="5"/>
  <c r="G62" i="5"/>
  <c r="G38" i="5"/>
  <c r="G33" i="5"/>
  <c r="G34" i="5"/>
  <c r="G35" i="5"/>
  <c r="G36" i="5"/>
  <c r="G32" i="5"/>
  <c r="G21" i="5"/>
  <c r="G22" i="5"/>
  <c r="G23" i="5"/>
  <c r="G24" i="5"/>
  <c r="G25" i="5"/>
  <c r="G26" i="5"/>
  <c r="G27" i="5"/>
  <c r="G28" i="5"/>
  <c r="G29" i="5"/>
  <c r="G30" i="5"/>
  <c r="G31" i="5"/>
  <c r="G18" i="5"/>
  <c r="G19" i="5"/>
  <c r="G20" i="5"/>
  <c r="G17" i="5"/>
  <c r="F16" i="5"/>
  <c r="G16" i="5" s="1"/>
  <c r="G59" i="5"/>
  <c r="G58" i="5"/>
  <c r="G57" i="5"/>
  <c r="G56" i="5"/>
  <c r="G55" i="5"/>
  <c r="E51" i="5"/>
  <c r="G51" i="5" s="1"/>
  <c r="G41" i="5"/>
  <c r="G40" i="5"/>
  <c r="F63" i="5" l="1"/>
  <c r="E63" i="5"/>
  <c r="G63" i="5"/>
</calcChain>
</file>

<file path=xl/sharedStrings.xml><?xml version="1.0" encoding="utf-8"?>
<sst xmlns="http://schemas.openxmlformats.org/spreadsheetml/2006/main" count="467" uniqueCount="320">
  <si>
    <t>Данные сметного расчета (сметы)</t>
  </si>
  <si>
    <t>Ед. изм.</t>
  </si>
  <si>
    <t>наименование</t>
  </si>
  <si>
    <t>м3</t>
  </si>
  <si>
    <t xml:space="preserve">Дата составления ____ ________________ 20___ г. </t>
  </si>
  <si>
    <t xml:space="preserve"> (наименование организации)</t>
  </si>
  <si>
    <t xml:space="preserve">(наименование стройки) </t>
  </si>
  <si>
    <t xml:space="preserve">Заказчик </t>
  </si>
  <si>
    <t xml:space="preserve">Составил </t>
  </si>
  <si>
    <t>[должность, подпись (инициалы, фамилия)]</t>
  </si>
  <si>
    <t xml:space="preserve">Проверил </t>
  </si>
  <si>
    <t xml:space="preserve">[должность, подпись (инициалы, фамилия)] </t>
  </si>
  <si>
    <t>12</t>
  </si>
  <si>
    <t>№ пп</t>
  </si>
  <si>
    <t>Наименование работ</t>
  </si>
  <si>
    <t>Кол-во (объем работ)</t>
  </si>
  <si>
    <t xml:space="preserve">(наименование объекта капитального строительства) </t>
  </si>
  <si>
    <t xml:space="preserve">Основание </t>
  </si>
  <si>
    <t xml:space="preserve">                                                                 (наименование раздела (подраздела) проектной документации) </t>
  </si>
  <si>
    <t xml:space="preserve">Проверил __________________________________________________________________ </t>
  </si>
  <si>
    <t xml:space="preserve">                                         [должность, подпись (инициалы, фамилия)] </t>
  </si>
  <si>
    <t xml:space="preserve">                                                [должность, подпись (инициалы, фамилия)] </t>
  </si>
  <si>
    <t>Согласно пункту 2.6 Методических рекомендаций по применению федеральных единичных расценок на строительные, специальные строительные, ремонтно-строительные, монтаж оборудования и пусконаладочные работы, утвержденных приказом Минстроя России от 04.09.2019 № 519/пр (далее – Методические рекомендации), сборники единичных расценок содержат расход материалов, изделий, конструкций, а также расход неучтенных материалов, изделий и конструкций в физических (натуральных) единицах измерения, принятый в соответствии со сметными нормами, на основании которых разработаны соответствующие единичные расценки.</t>
  </si>
  <si>
    <t>В соответствии с пунктом 2.9 Методических рекомендаций материалы, изделия и конструкции, тип, разновидность, класс или марка которых при определении сметной стоимости подлежат уточнению по проектным данным, приводятся с обобщенным наименованием без указания конкретных характеристик. По некоторым материалам, изделиям и конструкциям, расход которых зависит от проектных решений, в таблицах сметных норм указываются только наименование материалов, а вместо нормативного показателя расхода соответствующего ресурса приводится литера «П». Расход таких материальных ресурсов при составлении сметной документации определяется по проектным данным с учетом трудноустранимых потерь и отходов, связанных с перемещением материалов от приобъектного склада до рабочей зоны (зоны монтажа) и их обработкой при производстве соответствующих видов работ в соответствии с Методикой по разработке и применению нормативов трудноустранимых потерь и отходов материалов в строительстве, утвержденной приказом Минстроя России от 16.01.2020 № 15/пр.</t>
  </si>
  <si>
    <t>Согласно пункту 35 Методики определения сметной стоимости строительства, реконструкции и капитального ремонта, сноса объектов капитального строительства, работ по сохранению объектов культурного наследия (памятников истории и культуры) народов Российской Федерации на территории Российской Федерации, утвержденной приказом Минстроя России от 04.08.2020 № 421/пр, сметные расчеты разрабатываются на основании проектной и (или) иной технической документации, ведомостей объемов работ с указанием наименований работ, их единиц измерения и объемов работ, ссылок на чертежи и спецификации, расчета объемов работ и расхода материальных ресурсов (с приведением формул расчета), а также иных исходных данных, необходимых для определения сметной стоимости строительства.</t>
  </si>
  <si>
    <t>Расчет объемов работ и расхода материальных ресурсов (с приведением формул расчета) приводится в ведомостях объемов работ.</t>
  </si>
  <si>
    <t>Для материальных ресурсов, расход которых в единичной расценке приведен с литерой «П» или материальных ресурсов, расход которых не приведен в единичной расценке, в ведомости объемов работ в графе «Формула расчета объемов работ и расхода материалов» указывается их количество в соответствии с проектной и (или) иной технической документацией.</t>
  </si>
  <si>
    <t>При этом ведомости объемов работ должны содержать необходимые сведения с указанием единицы измерения (1 м2, 1 м3, 1 шт., 1 т, 1 кг и тому подобное), расчеты и ссылки на проектные решения (листы проекта/чертежи) в соответствии с проектной документацией.</t>
  </si>
  <si>
    <t>Для материальных ресурсов, расход которых учтен федеральными единичными расценками, в графе ведомости объемов работ «Формула расчета объемов работ и расхода материалов» расход таких материалов не указывается.</t>
  </si>
  <si>
    <t>Порядок подготовки ведомости объемов работ и ее содержание</t>
  </si>
  <si>
    <t>(Рекомендуемый образец)</t>
  </si>
  <si>
    <t>Требования к ведомостям объемов работ.</t>
  </si>
  <si>
    <t>N п/п</t>
  </si>
  <si>
    <t>Сметная стоимость, тыс. руб.</t>
  </si>
  <si>
    <t>Разница в сметной стоимости, тыс. руб.</t>
  </si>
  <si>
    <t>Обоснование изменений сметной стоимости</t>
  </si>
  <si>
    <t>шифр</t>
  </si>
  <si>
    <t>подлежащая включению</t>
  </si>
  <si>
    <t>подлежащая исключению</t>
  </si>
  <si>
    <t>Глава 1. Подготовка территории строительства</t>
  </si>
  <si>
    <t>1</t>
  </si>
  <si>
    <t>Исключен, в связи с корректировкой ПД</t>
  </si>
  <si>
    <t>2</t>
  </si>
  <si>
    <t>Затраты на согласование с МКУ "ГЦГиА"</t>
  </si>
  <si>
    <t>3</t>
  </si>
  <si>
    <t>4</t>
  </si>
  <si>
    <t>Счет № 06 от 29.01.2019 г.</t>
  </si>
  <si>
    <t>Затраты на подготовку схем расположения земельных участков на КТП (НДС не облагается)</t>
  </si>
  <si>
    <t>5</t>
  </si>
  <si>
    <t>Счет № 5 от 31.01.2019 г.</t>
  </si>
  <si>
    <t>Затраты на согласование с ООО "ЦВД Волга" (НДС не облагается)</t>
  </si>
  <si>
    <t>6</t>
  </si>
  <si>
    <t>Счет № 16 от 14.01.2019 г.</t>
  </si>
  <si>
    <t>7</t>
  </si>
  <si>
    <t>Счет № 2 от 11.01.2019 г.</t>
  </si>
  <si>
    <t>8</t>
  </si>
  <si>
    <t>Счет № 136 от 21.02.2019 г.</t>
  </si>
  <si>
    <t>9</t>
  </si>
  <si>
    <t>11</t>
  </si>
  <si>
    <t>Счет № 003 от 09.01.2019 г.</t>
  </si>
  <si>
    <t>Счет № 4 от 22.01.2019 г.</t>
  </si>
  <si>
    <t>Затраты на согласование с ООО "Теплосети"</t>
  </si>
  <si>
    <t>13</t>
  </si>
  <si>
    <t>Счет № 5 от 22.01.2019 г.</t>
  </si>
  <si>
    <t>14</t>
  </si>
  <si>
    <t>Счет № 352001010766 от 09.01.2019 г.</t>
  </si>
  <si>
    <t>15</t>
  </si>
  <si>
    <t>Счет № 47 от 07.05.2019 г.</t>
  </si>
  <si>
    <t>Затраты на согласование с ООО "ДКЛ" (заключение о карстоопасности участка строительства)</t>
  </si>
  <si>
    <t>18</t>
  </si>
  <si>
    <t>Счет № 23 от 17.05.2019 г.</t>
  </si>
  <si>
    <t>19</t>
  </si>
  <si>
    <t>Расчет компенсационной стоимости при уничтожении (вырубке, сносе) и (или) повреждении зеленых насаждений (деревьев) и компенсационного озеленения</t>
  </si>
  <si>
    <t>1/20</t>
  </si>
  <si>
    <t>Изменение стоимости в связи с корректировкой ПД</t>
  </si>
  <si>
    <t>Смета 7</t>
  </si>
  <si>
    <t>Ландшафтная таксация насаждений</t>
  </si>
  <si>
    <t>Добавлен сметный расчет в связи с корректировкой ПД</t>
  </si>
  <si>
    <t>22</t>
  </si>
  <si>
    <t>Смета 13</t>
  </si>
  <si>
    <t>Актулизация ландшафтной таксации насаждений</t>
  </si>
  <si>
    <t>01-01-01</t>
  </si>
  <si>
    <t>Предпроектные проработки. Подготовительные работы.</t>
  </si>
  <si>
    <t>24</t>
  </si>
  <si>
    <t>01-01-02</t>
  </si>
  <si>
    <t>Организация и безопасность движения</t>
  </si>
  <si>
    <t>Глава 2. Основные объекты строительства</t>
  </si>
  <si>
    <t>Корректировка сметных расчетов в связи с корректировкой ПД</t>
  </si>
  <si>
    <t>26</t>
  </si>
  <si>
    <t>27</t>
  </si>
  <si>
    <t>28</t>
  </si>
  <si>
    <t>Глава 8. Временные здания и сооружения</t>
  </si>
  <si>
    <t>32</t>
  </si>
  <si>
    <t>ГСН-81-05-01-2001 п.4.5/Приказ от 19.06.2020 № 332/пр прил.1 п.41</t>
  </si>
  <si>
    <t>13/22</t>
  </si>
  <si>
    <t>Изменение стоимости временных ЗиС в связи с изменением сметной стоимости и изменение приказа ВЗиС</t>
  </si>
  <si>
    <t>Глава 9. Прочие работы и затраты</t>
  </si>
  <si>
    <t>33</t>
  </si>
  <si>
    <t>Размещение отходов на полигоне ТБО</t>
  </si>
  <si>
    <t>14/23</t>
  </si>
  <si>
    <t>34</t>
  </si>
  <si>
    <t>ГСН-81-05-02-2007 п.13.1/Приказ от 25.05.2021 № 325/пр прил.1 п.76</t>
  </si>
  <si>
    <t>Производство работ в зимнее время, водоснабжение и газопроводы в мягких грунтах (с земляными работами) - 3,3%</t>
  </si>
  <si>
    <t>15/24</t>
  </si>
  <si>
    <t>Изменение стоимости зимнего удорожания в связи с изменением сметной стоимости и изменение приказа</t>
  </si>
  <si>
    <t>35</t>
  </si>
  <si>
    <t>Глава 10. Содержание службы заказчика. Строительный контроль</t>
  </si>
  <si>
    <t>36</t>
  </si>
  <si>
    <t>Содержание дирекции (технического надзора) строящегося предприятия 1,1%</t>
  </si>
  <si>
    <t>17/25</t>
  </si>
  <si>
    <t>Изменение стоимости содержания службы заказчика-застройщика в связи с изменением сметной стоимости</t>
  </si>
  <si>
    <t>Глава 12. "Публичный технологический и ценовой аудит, подготовка обоснования инвестиций, осуществляемых в инвестиционный проект по созданию объекта капитального строительства, в отношении которого планируется заключение контракта, предметом которого является одновременно выполнение работ по проектированию, строительству и вводу в эксплуатацию объекта капитального строительства, технологический и ценовой аудит такого обоснования инвестиций, аудит проектной документации, проектные и изыскательские работы"</t>
  </si>
  <si>
    <t>37</t>
  </si>
  <si>
    <t>Расчет/Смета 1.1, Смета 1.2</t>
  </si>
  <si>
    <t>Разработка проектной и рабочей документации</t>
  </si>
  <si>
    <t>19,20/26</t>
  </si>
  <si>
    <t>38</t>
  </si>
  <si>
    <t>Инженерно-геологические изыскания</t>
  </si>
  <si>
    <t>29/27</t>
  </si>
  <si>
    <t>39</t>
  </si>
  <si>
    <t>Инженерно-геодезические изыскания</t>
  </si>
  <si>
    <t>28/28</t>
  </si>
  <si>
    <t>40</t>
  </si>
  <si>
    <t>Расчет/Смета 4</t>
  </si>
  <si>
    <t>Инженерно-экологические изыскания</t>
  </si>
  <si>
    <t>30/29</t>
  </si>
  <si>
    <t>41</t>
  </si>
  <si>
    <t>Расчет/Смета 5</t>
  </si>
  <si>
    <t>Инженерно-гидрометеорологические  изыскания</t>
  </si>
  <si>
    <t>31/30</t>
  </si>
  <si>
    <t>42</t>
  </si>
  <si>
    <t>Государственная экспертиза проектной документации и результатов инженерных изысканий</t>
  </si>
  <si>
    <t>21/31</t>
  </si>
  <si>
    <t>43</t>
  </si>
  <si>
    <t>Средства на оплату экспертизы достоверности определения сметной стоимости</t>
  </si>
  <si>
    <t>22/32</t>
  </si>
  <si>
    <t>44</t>
  </si>
  <si>
    <t>Повторная государственная экспертиза одновременно проектной документации, включая проверку достоверности определения сметной стоимости, и результатов инженерных изысканий</t>
  </si>
  <si>
    <t>23/33</t>
  </si>
  <si>
    <t>45</t>
  </si>
  <si>
    <t>МДС 81-35.2004 п.4.91/Приказ от 4.08.2020 № 421/пр п.173</t>
  </si>
  <si>
    <t>Авторский надзор - 0,2%</t>
  </si>
  <si>
    <t>18/34</t>
  </si>
  <si>
    <t>Изменение стоимости авторского надзора в связи с изменением сметной стоимости и изменение приказа</t>
  </si>
  <si>
    <t>46</t>
  </si>
  <si>
    <t>Повторная государственная экспертиза проектной документации (включая сметную документацию) и результатов инженерных изысканий</t>
  </si>
  <si>
    <t>47</t>
  </si>
  <si>
    <t>МДС 81-35.2004 п.4.96/Приказ 421/пр от 04.08.2020 п.179</t>
  </si>
  <si>
    <t>Непредвиденные затраты - 2%/ -3%</t>
  </si>
  <si>
    <t>37/35</t>
  </si>
  <si>
    <t>Откорректированы в связи с изменением сметной стоимости и приказа.</t>
  </si>
  <si>
    <t>Федеральный закон от 03.08.2018 N 303-ФЗ (ред. от 30.10.2018)</t>
  </si>
  <si>
    <t>НДС - 20% (не облагается п.1, 2, 3, 27-35 в новом расчете)</t>
  </si>
  <si>
    <t>38/36</t>
  </si>
  <si>
    <t>Сумма НДС изменилась в связи с изменением сметной стоимости</t>
  </si>
  <si>
    <t>ИТОГО с НДС</t>
  </si>
  <si>
    <t>Расчет МКУ "__" от 08.06.2020 г.</t>
  </si>
  <si>
    <r>
      <t xml:space="preserve"> </t>
    </r>
    <r>
      <rPr>
        <b/>
        <sz val="11"/>
        <rFont val="Times New Roman"/>
        <family val="1"/>
        <charset val="204"/>
      </rPr>
      <t>СОПОСТАВИТЕЛЬНАЯ ВЕДОМОСТЬ ИЗМЕНЕНИЯ СМЕТНОЙ СТОИМОСТИ</t>
    </r>
    <r>
      <rPr>
        <b/>
        <sz val="11"/>
        <color rgb="FFFF0000"/>
        <rFont val="Times New Roman"/>
        <family val="1"/>
        <charset val="204"/>
      </rPr>
      <t xml:space="preserve">
</t>
    </r>
  </si>
  <si>
    <t>Договор № __ от 04.07.2018 г. с ООО "__"/Смета 3</t>
  </si>
  <si>
    <t>Договор № _ от 04.07.2018 г. с ООО "__"/Смета 2</t>
  </si>
  <si>
    <t>Договор № _ от 12.04.2019 г. с АУ</t>
  </si>
  <si>
    <t>Договор № __ от 19.04.2020 г. с АУ</t>
  </si>
  <si>
    <t>Договор № __ от 19.04.2019 г. с АУ __</t>
  </si>
  <si>
    <t>п. 15 Постановления Правительства РФ от 21.06.2010 № 468</t>
  </si>
  <si>
    <t>Договор № __ от 19.04.2021 г. с АУ</t>
  </si>
  <si>
    <t>Затраты на согласование с ФГБУ "___-" (расчет фоновых концентраций в атмосферном воздухе)</t>
  </si>
  <si>
    <t>Затраты на согласование с ФГБУ "_" (расчет фоновых концентраций в почве)</t>
  </si>
  <si>
    <t>Затраты на согласование с ПАО "Газпром газораспределение _" (контроль земляных работ)</t>
  </si>
  <si>
    <t>Затраты на согласование с АО "__"</t>
  </si>
  <si>
    <t>Затраты на согласование с ПАО "МРСК ЦП" - филиал "_" ПАО "МРСК ЦП"</t>
  </si>
  <si>
    <t>Затраты на согласование с МКУ"Управление инженерной защиты территори_а" (НДС не облагается)</t>
  </si>
  <si>
    <t>Затраты на согласование производства земляных работ с ПАО "_ д"</t>
  </si>
  <si>
    <t>Затраты на согласование с  филиалом ПАО "Ростелеком"</t>
  </si>
  <si>
    <t>20</t>
  </si>
  <si>
    <t>21</t>
  </si>
  <si>
    <t>ЛСР 02-01-01</t>
  </si>
  <si>
    <t>Общестроительные работы ниже отм.0.000</t>
  </si>
  <si>
    <t>ЛСР 02-01-02</t>
  </si>
  <si>
    <t>ЛСР 02-01-03</t>
  </si>
  <si>
    <t>ЛСР 02-01-04</t>
  </si>
  <si>
    <t>….</t>
  </si>
  <si>
    <t>ПРИМЕР ЗАПОЛНЕНИЯ</t>
  </si>
  <si>
    <t>№ позиции сметного расчета (сметы) в ССР</t>
  </si>
  <si>
    <t>Данных затрат не учтены ранее</t>
  </si>
  <si>
    <t>Затраты на согласование с ИП __ (подготовка экспертного заключения о состоянии зеленых насаждений) (НДС не облагается)</t>
  </si>
  <si>
    <t>Счет-договор № 521 от 16.01.2019 г.</t>
  </si>
  <si>
    <t>Счет № 15/02 от 26.11.2018 г.</t>
  </si>
  <si>
    <t>Счет № 15/03 от 26.11.2018 г.</t>
  </si>
  <si>
    <t>Акт № 37 от 13.12.2018 г.</t>
  </si>
  <si>
    <t>Акт №12 от 21.03.2018 г.</t>
  </si>
  <si>
    <t>Временные здания и сооружения, - 1,5%</t>
  </si>
  <si>
    <t>ЛРС 09-01-01</t>
  </si>
  <si>
    <t xml:space="preserve"> 
1. Все объемы, заявленные в  ведомости объемов работ (ВОР) должны быть подтверждены проектными решениями.
2. На основании п.13 г(1)  Постановления Правительства РФ от 05.03.2007 № 145 (ред. от 01.09.2022г.) предоставить ведомость объемов работ учтенных в сметных нормативов. 
3. Для возможности поверки объемов, заявленных в ВОР, для всех объёмов должны быть ссылки на чертежи и спецификации, указать расчет объемов работ, отсутствующих в спецификациях (земляные работы, кирпичная кладка, площадь гидроизоляции и т.д.). 
4. В ведомости объема работ должны быть единичные показатели: м2, шт, т, м3…. 
5. Ведомости объемов работ должны быть пронумерованы, подписаны ГИПом и проектировщиком
6. Дальность перевозки грунта, строительного мусора должны быть обоснованы данными раздела ПОС или иной технической документацией.
</t>
  </si>
  <si>
    <t>Перечень основных материалов к работе</t>
  </si>
  <si>
    <t>Земляные работы.</t>
  </si>
  <si>
    <t>I</t>
  </si>
  <si>
    <t>1.</t>
  </si>
  <si>
    <t>2.</t>
  </si>
  <si>
    <t xml:space="preserve">Срезка плодородного слоя грунта механизированным способом </t>
  </si>
  <si>
    <t>3.</t>
  </si>
  <si>
    <t xml:space="preserve">Разработка грунта с погузкой  экскаваторами, вместимость ковша 0,25 м3, группа грунтов: 2 </t>
  </si>
  <si>
    <t>тн.</t>
  </si>
  <si>
    <t>5.</t>
  </si>
  <si>
    <t>Песок фр. 0,5-2мм</t>
  </si>
  <si>
    <t>6.</t>
  </si>
  <si>
    <t>Разработка грунта вручную в траншеях</t>
  </si>
  <si>
    <t>7.</t>
  </si>
  <si>
    <t>II</t>
  </si>
  <si>
    <t>м2</t>
  </si>
  <si>
    <t>кг.</t>
  </si>
  <si>
    <t>шт.</t>
  </si>
  <si>
    <t>Устройство подстилающих и выравнивающих слоев оснований толщина слоя h-300 мм с уплотнением до К-0,95</t>
  </si>
  <si>
    <t>щебень фр. 20-40 мм</t>
  </si>
  <si>
    <t>Перевозка грунта автомобилями-самосвалами  на расстояние до 10 км, группа грунтов: 2</t>
  </si>
  <si>
    <t>Щебень марки 800 фр. 40-70мм</t>
  </si>
  <si>
    <t>Обратная засыпка щебнем  с  уплотнением до К-0,95 пневматическими катками перекрытий тоннелей в котлованах</t>
  </si>
  <si>
    <t>КО6</t>
  </si>
  <si>
    <t>КС10.6.</t>
  </si>
  <si>
    <t>Кирпич рядовой (строительный)</t>
  </si>
  <si>
    <t xml:space="preserve">Устройство кирпичной кладки канализационных колодцев
</t>
  </si>
  <si>
    <t>Монтаж стремянок</t>
  </si>
  <si>
    <t>III.</t>
  </si>
  <si>
    <t>м.п.</t>
  </si>
  <si>
    <t>Вертикальная планировка</t>
  </si>
  <si>
    <t>Приложение №1</t>
  </si>
  <si>
    <t xml:space="preserve">Ведомость объемов работ </t>
  </si>
  <si>
    <t>Проектирование наружных сетей бытовой канализации, ливневой канализации и водоснабжения к группе жилых домов №51/1, 51/2, 51/3, 51/4, 51/5, микрорайон №64, г. Кемерово</t>
  </si>
  <si>
    <t>Прокладка трубопроводов.</t>
  </si>
  <si>
    <t>Ведущий инженер ООО "СДС-Строй" Смышляев П.В.</t>
  </si>
  <si>
    <t xml:space="preserve">Разработка грунта в отвал  экскаваторами, вместимость ковша 0,25 м3, группа грунтов: 2 </t>
  </si>
  <si>
    <t>Труба ПЭ 100 SDR 11-110х10</t>
  </si>
  <si>
    <t>Укладка трубопроводов из полиэтиленовых труб диаметром:110 мм</t>
  </si>
  <si>
    <t>Труба ПЭ 100 SDR 11-315х28,6</t>
  </si>
  <si>
    <t>Укладка трубопроводов из полиэтиленовых труб диаметром: 315мм</t>
  </si>
  <si>
    <t>Труба ПЭ 100 SDR 11-355х32,2</t>
  </si>
  <si>
    <t>Укладка трубопроводов из полиэтиленовых труб диаметром: 355мм</t>
  </si>
  <si>
    <t>Укладка трубопроводов из полиэтиленовых труб диаметром: 450мм</t>
  </si>
  <si>
    <t>Труба ПЭ 100 SDR 11-450х40,9</t>
  </si>
  <si>
    <t>Укладка трубопроводов из полиэтиленовых труб диаметром:110 мм (футляр)</t>
  </si>
  <si>
    <t>Труба ПЭ 100 SDR 17-355х21,1</t>
  </si>
  <si>
    <t>Протаскивание в футляр полиэтиленовых труб диаметром: 110 мм</t>
  </si>
  <si>
    <t>Укладка трубопроводов из полиэтиленовых труб диаметром:630 мм (футляр)</t>
  </si>
  <si>
    <t>Труба ПЭ 100 SDR 17-630х37,4</t>
  </si>
  <si>
    <t>Протаскивание в футляр полиэтиленовых труб диаметром: 315 мм</t>
  </si>
  <si>
    <t>Протаскивание в футляр полиэтиленовых труб диаметром: 355 мм</t>
  </si>
  <si>
    <t>Укладка трубопроводов из полиэтиленовых труб диаметром:800 мм (футляр)</t>
  </si>
  <si>
    <t>Труба ПЭ 100 SDR 17-800х347,4</t>
  </si>
  <si>
    <t>Протаскивание в футляр полиэтиленовых труб диаметром: 450 мм</t>
  </si>
  <si>
    <t>ПН15</t>
  </si>
  <si>
    <t>ПН20</t>
  </si>
  <si>
    <t>КС15.6</t>
  </si>
  <si>
    <t>КС15.9</t>
  </si>
  <si>
    <t>КС20.6</t>
  </si>
  <si>
    <t>КС20.9</t>
  </si>
  <si>
    <t>1ПП15-2</t>
  </si>
  <si>
    <t>2ПП20-1</t>
  </si>
  <si>
    <t>2ПП20-2</t>
  </si>
  <si>
    <t>С</t>
  </si>
  <si>
    <t>Монтаж люков тип Л</t>
  </si>
  <si>
    <t>люк тип Л</t>
  </si>
  <si>
    <t>Монтаж люков тип С</t>
  </si>
  <si>
    <t>люк тип С</t>
  </si>
  <si>
    <t>Д25-20</t>
  </si>
  <si>
    <t>Д30-20</t>
  </si>
  <si>
    <t>П19</t>
  </si>
  <si>
    <t>П20</t>
  </si>
  <si>
    <t>П21</t>
  </si>
  <si>
    <t>П24</t>
  </si>
  <si>
    <t>П29</t>
  </si>
  <si>
    <t>КС7.3</t>
  </si>
  <si>
    <t>Бетон на рабочаю часть</t>
  </si>
  <si>
    <t>Устройство колодцев.</t>
  </si>
  <si>
    <t>С-6</t>
  </si>
  <si>
    <t>С-9</t>
  </si>
  <si>
    <t>С-4</t>
  </si>
  <si>
    <t>С-7</t>
  </si>
  <si>
    <t>IV</t>
  </si>
  <si>
    <t>Установка полиэтиленовых фасонных частей</t>
  </si>
  <si>
    <t xml:space="preserve">Устройство прямоугольных  колодцев из бетонна </t>
  </si>
  <si>
    <t xml:space="preserve">Устройство круглых сборных железобетонных 
водопроводных колодцев </t>
  </si>
  <si>
    <t>Гидроизоляция</t>
  </si>
  <si>
    <t>Гидроизоляционная мастика "Гидротекст"</t>
  </si>
  <si>
    <t>Пленка полиэтиленовая 0,2мм</t>
  </si>
  <si>
    <t>Втулка под фланец PE100 SDR11-450</t>
  </si>
  <si>
    <t>Втулка под фланец PE100 SDR11-400</t>
  </si>
  <si>
    <t>Втулка под фланец PE100 SDR11-355</t>
  </si>
  <si>
    <t>Втулка под фланец PE100 SDR11-315</t>
  </si>
  <si>
    <t>Втулка под фланец PE100 SDR11-110</t>
  </si>
  <si>
    <t>Установка вентилей, задвижек, затворов, клапанов обратных, кранов проходных на трубопроводах</t>
  </si>
  <si>
    <t>Фасонные части и арматура.</t>
  </si>
  <si>
    <t xml:space="preserve">Установка фасонных частей чугунных </t>
  </si>
  <si>
    <t>Переход Ø 450/ Ø 400 ПЭ100 SDR11</t>
  </si>
  <si>
    <t>ЗаглушкаØ 110</t>
  </si>
  <si>
    <t>ЗаглушкаØ 315</t>
  </si>
  <si>
    <t>Тройник чугунный фланцевый ТФ Ду400х400</t>
  </si>
  <si>
    <t>Тройник чугунный фланцевый ТФ Ду400х100</t>
  </si>
  <si>
    <t>Тройник чугунный фланцевый ТФ Ду300х100</t>
  </si>
  <si>
    <t>Тройник чугунный фланцевый ТФ Ду300х80</t>
  </si>
  <si>
    <t>Тройник чугунный фланцевый ТФ Ду400х300</t>
  </si>
  <si>
    <t>Тройник чугунный фланцевый ТФ Ду350х350</t>
  </si>
  <si>
    <t>щт.</t>
  </si>
  <si>
    <t>Тройник чугунный фланцевый с пожарной подставкой ППТ Ф Ду400х400</t>
  </si>
  <si>
    <t>Тройник чугунный фланцевый с пожарной подставкой ППТ Ф Ду300х300</t>
  </si>
  <si>
    <t>Тройник чугунный фланцевый с пожарной подставкой ППТ Ф Ду300х100</t>
  </si>
  <si>
    <t>Отвод чугунный фланцевый ОФ  45 300мм</t>
  </si>
  <si>
    <t>Отвод чугунный фланцевый ОФ  30  300мм</t>
  </si>
  <si>
    <t>Отвод чугунный фланцевый ОФ  15 350мм</t>
  </si>
  <si>
    <t>Переход чугунный фл. хф 400х350/ хф. 400х300</t>
  </si>
  <si>
    <t>1/1</t>
  </si>
  <si>
    <t>Задвижка с обрезиненным клином фланцевая Ду450мм</t>
  </si>
  <si>
    <t>Задвижка с обрезиненным клином фланцевая Ду400мм</t>
  </si>
  <si>
    <t>Задвижка с обрезиненным клином фланцевая Ду300мм</t>
  </si>
  <si>
    <t>Задвижка с обрезиненным клином фланцевая Ду350мм</t>
  </si>
  <si>
    <t>Задвижка с обрезиненным клином фланцевая Ду80мм</t>
  </si>
  <si>
    <t>Задвижка с обрезиненным клином фланцевая Ду100мм</t>
  </si>
  <si>
    <t>Пожарный гидрант подземный</t>
  </si>
  <si>
    <t>Засыпка траншей и котлованов с перемещением грунта до 5 м бульдозерами мощностью: 96 кВт (130 л.с.)</t>
  </si>
  <si>
    <t xml:space="preserve">Дата составления 27 марта  2026г. </t>
  </si>
  <si>
    <t>шифр. 184-0-НВ</t>
  </si>
  <si>
    <t>Наружные сети водоснабжения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</si>
</sst>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"/>
  </numFmts>
  <fonts count="22" x14ac:knownFonts="1">
    <font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8"/>
      <color theme="1"/>
      <name val="Georgia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i/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0" xfId="0" applyFont="1"/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" fontId="8" fillId="2" borderId="3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center" wrapText="1"/>
    </xf>
    <xf numFmtId="4" fontId="8" fillId="2" borderId="7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49" fontId="8" fillId="2" borderId="3" xfId="0" applyNumberFormat="1" applyFont="1" applyFill="1" applyBorder="1" applyAlignment="1">
      <alignment horizontal="left" vertical="top" wrapText="1"/>
    </xf>
    <xf numFmtId="49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0" fontId="7" fillId="0" borderId="0" xfId="0" applyFont="1"/>
    <xf numFmtId="0" fontId="7" fillId="0" borderId="3" xfId="0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3" xfId="0" applyNumberFormat="1" applyFont="1" applyBorder="1" applyAlignment="1">
      <alignment horizontal="left" vertical="top" wrapText="1"/>
    </xf>
    <xf numFmtId="49" fontId="7" fillId="2" borderId="3" xfId="0" applyNumberFormat="1" applyFont="1" applyFill="1" applyBorder="1" applyAlignment="1">
      <alignment horizontal="center" vertical="center"/>
    </xf>
    <xf numFmtId="4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left" vertical="center" wrapText="1"/>
    </xf>
    <xf numFmtId="0" fontId="14" fillId="0" borderId="3" xfId="0" applyNumberFormat="1" applyFont="1" applyFill="1" applyBorder="1" applyAlignment="1" applyProtection="1">
      <alignment horizontal="left" vertical="top" wrapText="1"/>
    </xf>
    <xf numFmtId="4" fontId="13" fillId="2" borderId="3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49" fontId="7" fillId="2" borderId="4" xfId="0" applyNumberFormat="1" applyFont="1" applyFill="1" applyBorder="1" applyAlignment="1">
      <alignment horizontal="center" vertical="center"/>
    </xf>
    <xf numFmtId="4" fontId="7" fillId="2" borderId="10" xfId="0" applyNumberFormat="1" applyFont="1" applyFill="1" applyBorder="1" applyAlignment="1">
      <alignment horizontal="center" vertical="center"/>
    </xf>
    <xf numFmtId="4" fontId="7" fillId="2" borderId="4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 wrapText="1"/>
    </xf>
    <xf numFmtId="49" fontId="7" fillId="2" borderId="3" xfId="0" applyNumberFormat="1" applyFont="1" applyFill="1" applyBorder="1" applyAlignment="1">
      <alignment horizontal="left" vertical="center" wrapText="1"/>
    </xf>
    <xf numFmtId="0" fontId="15" fillId="0" borderId="0" xfId="0" applyFont="1" applyAlignment="1"/>
    <xf numFmtId="0" fontId="15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9" fillId="0" borderId="0" xfId="0" applyFont="1"/>
    <xf numFmtId="0" fontId="16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3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/>
    <xf numFmtId="0" fontId="2" fillId="0" borderId="3" xfId="0" applyFont="1" applyBorder="1" applyAlignment="1">
      <alignment horizontal="left" vertical="center"/>
    </xf>
    <xf numFmtId="0" fontId="20" fillId="0" borderId="1" xfId="0" applyFont="1" applyBorder="1" applyAlignment="1">
      <alignment horizontal="center"/>
    </xf>
    <xf numFmtId="0" fontId="21" fillId="0" borderId="0" xfId="0" applyFont="1"/>
    <xf numFmtId="0" fontId="1" fillId="0" borderId="0" xfId="0" applyFont="1"/>
    <xf numFmtId="0" fontId="2" fillId="2" borderId="7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20" fillId="0" borderId="1" xfId="0" applyFont="1" applyBorder="1" applyAlignment="1">
      <alignment horizontal="center" wrapText="1"/>
    </xf>
    <xf numFmtId="0" fontId="20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6" fillId="0" borderId="2" xfId="0" applyFont="1" applyBorder="1" applyAlignment="1">
      <alignment horizontal="center" vertical="top"/>
    </xf>
    <xf numFmtId="0" fontId="2" fillId="0" borderId="0" xfId="0" applyFont="1" applyBorder="1" applyAlignment="1">
      <alignment horizontal="left" wrapText="1"/>
    </xf>
    <xf numFmtId="0" fontId="6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49" fontId="13" fillId="2" borderId="7" xfId="0" applyNumberFormat="1" applyFont="1" applyFill="1" applyBorder="1" applyAlignment="1">
      <alignment horizontal="center" vertical="center"/>
    </xf>
    <xf numFmtId="49" fontId="13" fillId="2" borderId="8" xfId="0" applyNumberFormat="1" applyFont="1" applyFill="1" applyBorder="1" applyAlignment="1">
      <alignment horizontal="center" vertical="center"/>
    </xf>
    <xf numFmtId="49" fontId="13" fillId="2" borderId="9" xfId="0" applyNumberFormat="1" applyFont="1" applyFill="1" applyBorder="1" applyAlignment="1">
      <alignment horizontal="center" vertical="center"/>
    </xf>
    <xf numFmtId="164" fontId="13" fillId="2" borderId="7" xfId="0" applyNumberFormat="1" applyFont="1" applyFill="1" applyBorder="1" applyAlignment="1">
      <alignment horizontal="center" vertical="center" wrapText="1"/>
    </xf>
    <xf numFmtId="164" fontId="13" fillId="2" borderId="8" xfId="0" applyNumberFormat="1" applyFont="1" applyFill="1" applyBorder="1" applyAlignment="1">
      <alignment horizontal="center" vertical="center" wrapText="1"/>
    </xf>
    <xf numFmtId="164" fontId="13" fillId="2" borderId="9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/>
    <xf numFmtId="0" fontId="0" fillId="2" borderId="0" xfId="0" applyFill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3" xfId="0" applyFont="1" applyBorder="1" applyAlignment="1"/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49" fontId="2" fillId="2" borderId="3" xfId="0" applyNumberFormat="1" applyFont="1" applyFill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23"/>
  <sheetViews>
    <sheetView tabSelected="1" topLeftCell="A97" workbookViewId="0">
      <selection activeCell="D19" sqref="D19"/>
    </sheetView>
  </sheetViews>
  <sheetFormatPr defaultRowHeight="15" x14ac:dyDescent="0.25"/>
  <cols>
    <col min="1" max="1" width="10.85546875" customWidth="1"/>
    <col min="2" max="2" width="71.5703125" customWidth="1"/>
    <col min="3" max="3" width="6.5703125" customWidth="1"/>
    <col min="4" max="4" width="8.5703125" customWidth="1"/>
    <col min="5" max="5" width="23.7109375" customWidth="1"/>
    <col min="6" max="6" width="31.7109375" customWidth="1"/>
  </cols>
  <sheetData>
    <row r="1" spans="1:9" x14ac:dyDescent="0.25">
      <c r="A1" s="2"/>
      <c r="B1" s="2"/>
      <c r="C1" s="2"/>
      <c r="D1" s="2"/>
      <c r="E1" s="2"/>
      <c r="F1" s="46"/>
      <c r="G1" s="2"/>
      <c r="H1" s="2"/>
      <c r="I1" s="2"/>
    </row>
    <row r="2" spans="1:9" x14ac:dyDescent="0.25">
      <c r="A2" s="2"/>
      <c r="B2" s="47"/>
      <c r="C2" s="2"/>
      <c r="D2" s="2"/>
      <c r="E2" s="2"/>
      <c r="F2" s="2"/>
      <c r="G2" s="87" t="s">
        <v>224</v>
      </c>
      <c r="H2" s="87"/>
      <c r="I2" s="2"/>
    </row>
    <row r="3" spans="1:9" ht="22.5" x14ac:dyDescent="0.3">
      <c r="A3" s="90" t="s">
        <v>225</v>
      </c>
      <c r="B3" s="90"/>
      <c r="C3" s="90"/>
      <c r="D3" s="90"/>
      <c r="E3" s="90"/>
      <c r="F3" s="90"/>
      <c r="G3" s="43"/>
      <c r="H3" s="43"/>
      <c r="I3" s="2"/>
    </row>
    <row r="4" spans="1:9" ht="10.15" customHeight="1" x14ac:dyDescent="0.3">
      <c r="A4" s="44"/>
      <c r="B4" s="44"/>
      <c r="C4" s="44"/>
      <c r="D4" s="44"/>
      <c r="E4" s="44"/>
      <c r="F4" s="44"/>
      <c r="G4" s="43"/>
      <c r="H4" s="43"/>
      <c r="I4" s="2"/>
    </row>
    <row r="5" spans="1:9" ht="33" customHeight="1" x14ac:dyDescent="0.25">
      <c r="A5" s="91" t="s">
        <v>226</v>
      </c>
      <c r="B5" s="91"/>
      <c r="C5" s="91"/>
      <c r="D5" s="91"/>
      <c r="E5" s="91"/>
      <c r="F5" s="91"/>
      <c r="G5" s="2"/>
      <c r="H5" s="2"/>
      <c r="I5" s="2"/>
    </row>
    <row r="6" spans="1:9" x14ac:dyDescent="0.25">
      <c r="A6" s="48"/>
      <c r="B6" s="6" t="s">
        <v>6</v>
      </c>
      <c r="C6" s="48"/>
      <c r="D6" s="48"/>
      <c r="E6" s="48"/>
      <c r="F6" s="48"/>
      <c r="G6" s="2"/>
      <c r="H6" s="2"/>
      <c r="I6" s="2"/>
    </row>
    <row r="7" spans="1:9" ht="6.6" customHeight="1" x14ac:dyDescent="0.25">
      <c r="A7" s="48"/>
      <c r="B7" s="6"/>
      <c r="C7" s="48"/>
      <c r="D7" s="48"/>
      <c r="E7" s="48"/>
      <c r="F7" s="48"/>
      <c r="G7" s="2"/>
      <c r="H7" s="2"/>
      <c r="I7" s="2"/>
    </row>
    <row r="8" spans="1:9" ht="15.75" x14ac:dyDescent="0.25">
      <c r="A8" s="49"/>
      <c r="B8" s="60" t="s">
        <v>319</v>
      </c>
      <c r="C8" s="49"/>
      <c r="D8" s="49"/>
      <c r="E8" s="49"/>
      <c r="F8" s="49"/>
      <c r="G8" s="2"/>
      <c r="H8" s="2"/>
      <c r="I8" s="2"/>
    </row>
    <row r="9" spans="1:9" x14ac:dyDescent="0.25">
      <c r="A9" s="2"/>
      <c r="B9" s="6" t="s">
        <v>16</v>
      </c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7.9" customHeight="1" x14ac:dyDescent="0.3">
      <c r="A11" s="2"/>
      <c r="B11" s="50"/>
      <c r="C11" s="2"/>
      <c r="D11" s="2"/>
      <c r="E11" s="2"/>
      <c r="F11" s="2"/>
      <c r="G11" s="2"/>
      <c r="H11" s="2"/>
      <c r="I11" s="2"/>
    </row>
    <row r="12" spans="1:9" ht="15.75" x14ac:dyDescent="0.25">
      <c r="A12" s="51" t="s">
        <v>17</v>
      </c>
      <c r="B12" s="92" t="s">
        <v>318</v>
      </c>
      <c r="C12" s="92"/>
      <c r="D12" s="92"/>
      <c r="E12" s="92"/>
      <c r="F12" s="2"/>
      <c r="G12" s="2"/>
      <c r="H12" s="2"/>
      <c r="I12" s="2"/>
    </row>
    <row r="13" spans="1:9" x14ac:dyDescent="0.25">
      <c r="A13" s="77" t="s">
        <v>18</v>
      </c>
      <c r="B13" s="77"/>
      <c r="C13" s="77"/>
      <c r="D13" s="77"/>
      <c r="E13" s="77"/>
      <c r="F13" s="77"/>
      <c r="G13" s="2"/>
      <c r="H13" s="2"/>
      <c r="I13" s="2"/>
    </row>
    <row r="14" spans="1:9" ht="15.75" x14ac:dyDescent="0.25">
      <c r="A14" s="61" t="s">
        <v>317</v>
      </c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ht="65.45" customHeight="1" x14ac:dyDescent="0.25">
      <c r="A16" s="71" t="s">
        <v>13</v>
      </c>
      <c r="B16" s="73" t="s">
        <v>14</v>
      </c>
      <c r="C16" s="73" t="s">
        <v>1</v>
      </c>
      <c r="D16" s="73" t="s">
        <v>15</v>
      </c>
      <c r="E16" s="80" t="s">
        <v>193</v>
      </c>
      <c r="F16" s="80"/>
      <c r="G16" s="80"/>
      <c r="H16" s="80"/>
      <c r="I16" s="2"/>
    </row>
    <row r="17" spans="1:9" ht="65.45" customHeight="1" x14ac:dyDescent="0.25">
      <c r="A17" s="72"/>
      <c r="B17" s="74"/>
      <c r="C17" s="74"/>
      <c r="D17" s="74"/>
      <c r="E17" s="78"/>
      <c r="F17" s="79"/>
      <c r="G17" s="45" t="s">
        <v>1</v>
      </c>
      <c r="H17" s="45" t="s">
        <v>15</v>
      </c>
      <c r="I17" s="2"/>
    </row>
    <row r="18" spans="1:9" s="5" customFormat="1" ht="13.9" customHeight="1" x14ac:dyDescent="0.2">
      <c r="A18" s="4">
        <v>1</v>
      </c>
      <c r="B18" s="4">
        <v>2</v>
      </c>
      <c r="C18" s="4">
        <v>3</v>
      </c>
      <c r="D18" s="4">
        <v>4</v>
      </c>
      <c r="E18" s="88">
        <v>5</v>
      </c>
      <c r="F18" s="89"/>
      <c r="G18" s="4">
        <v>6</v>
      </c>
      <c r="H18" s="4">
        <v>7</v>
      </c>
    </row>
    <row r="19" spans="1:9" ht="24" customHeight="1" x14ac:dyDescent="0.25">
      <c r="A19" s="45" t="s">
        <v>195</v>
      </c>
      <c r="B19" s="53" t="s">
        <v>194</v>
      </c>
      <c r="C19" s="54"/>
      <c r="D19" s="54"/>
      <c r="E19" s="75"/>
      <c r="F19" s="76"/>
      <c r="G19" s="55"/>
      <c r="H19" s="55"/>
      <c r="I19" s="2"/>
    </row>
    <row r="20" spans="1:9" s="113" customFormat="1" ht="36" customHeight="1" x14ac:dyDescent="0.25">
      <c r="A20" s="110" t="s">
        <v>196</v>
      </c>
      <c r="B20" s="114" t="s">
        <v>198</v>
      </c>
      <c r="C20" s="57" t="s">
        <v>3</v>
      </c>
      <c r="D20" s="57">
        <v>2463</v>
      </c>
      <c r="E20" s="85"/>
      <c r="F20" s="86"/>
      <c r="G20" s="58"/>
      <c r="H20" s="58"/>
      <c r="I20" s="112"/>
    </row>
    <row r="21" spans="1:9" s="113" customFormat="1" ht="34.5" customHeight="1" x14ac:dyDescent="0.25">
      <c r="A21" s="110" t="s">
        <v>197</v>
      </c>
      <c r="B21" s="114" t="s">
        <v>229</v>
      </c>
      <c r="C21" s="57" t="s">
        <v>3</v>
      </c>
      <c r="D21" s="57">
        <v>13441.61</v>
      </c>
      <c r="E21" s="85"/>
      <c r="F21" s="86"/>
      <c r="G21" s="58"/>
      <c r="H21" s="58"/>
      <c r="I21" s="112"/>
    </row>
    <row r="22" spans="1:9" s="113" customFormat="1" ht="34.5" customHeight="1" x14ac:dyDescent="0.25">
      <c r="A22" s="110" t="s">
        <v>199</v>
      </c>
      <c r="B22" s="114" t="s">
        <v>200</v>
      </c>
      <c r="C22" s="57" t="s">
        <v>3</v>
      </c>
      <c r="D22" s="57">
        <v>1699.89</v>
      </c>
      <c r="E22" s="63"/>
      <c r="F22" s="64"/>
      <c r="G22" s="58"/>
      <c r="H22" s="58"/>
      <c r="I22" s="112"/>
    </row>
    <row r="23" spans="1:9" s="113" customFormat="1" ht="48" customHeight="1" x14ac:dyDescent="0.25">
      <c r="A23" s="110">
        <v>4</v>
      </c>
      <c r="B23" s="114" t="s">
        <v>213</v>
      </c>
      <c r="C23" s="57" t="s">
        <v>201</v>
      </c>
      <c r="D23" s="57">
        <f>D22*1.75</f>
        <v>2974.8075000000003</v>
      </c>
      <c r="E23" s="85"/>
      <c r="F23" s="86"/>
      <c r="G23" s="58"/>
      <c r="H23" s="58"/>
      <c r="I23" s="112"/>
    </row>
    <row r="24" spans="1:9" s="113" customFormat="1" ht="29.25" customHeight="1" x14ac:dyDescent="0.25">
      <c r="A24" s="110" t="s">
        <v>202</v>
      </c>
      <c r="B24" s="114" t="s">
        <v>205</v>
      </c>
      <c r="C24" s="57" t="s">
        <v>3</v>
      </c>
      <c r="D24" s="57">
        <v>454.24</v>
      </c>
      <c r="E24" s="85"/>
      <c r="F24" s="86"/>
      <c r="G24" s="58"/>
      <c r="H24" s="58"/>
      <c r="I24" s="112"/>
    </row>
    <row r="25" spans="1:9" s="113" customFormat="1" ht="35.25" customHeight="1" x14ac:dyDescent="0.25">
      <c r="A25" s="115" t="s">
        <v>204</v>
      </c>
      <c r="B25" s="115" t="s">
        <v>211</v>
      </c>
      <c r="C25" s="116" t="s">
        <v>3</v>
      </c>
      <c r="D25" s="116">
        <v>322.64</v>
      </c>
      <c r="E25" s="85" t="s">
        <v>212</v>
      </c>
      <c r="F25" s="86"/>
      <c r="G25" s="58" t="s">
        <v>3</v>
      </c>
      <c r="H25" s="58">
        <v>161.32</v>
      </c>
      <c r="I25" s="112"/>
    </row>
    <row r="26" spans="1:9" s="113" customFormat="1" ht="35.25" customHeight="1" x14ac:dyDescent="0.25">
      <c r="A26" s="117"/>
      <c r="B26" s="117"/>
      <c r="C26" s="118"/>
      <c r="D26" s="118"/>
      <c r="E26" s="85" t="s">
        <v>203</v>
      </c>
      <c r="F26" s="86"/>
      <c r="G26" s="58" t="s">
        <v>3</v>
      </c>
      <c r="H26" s="58">
        <v>161.32</v>
      </c>
      <c r="I26" s="112"/>
    </row>
    <row r="27" spans="1:9" s="113" customFormat="1" ht="49.5" customHeight="1" x14ac:dyDescent="0.25">
      <c r="A27" s="110" t="s">
        <v>206</v>
      </c>
      <c r="B27" s="114" t="s">
        <v>215</v>
      </c>
      <c r="C27" s="57" t="s">
        <v>3</v>
      </c>
      <c r="D27" s="57">
        <v>1699.89</v>
      </c>
      <c r="E27" s="85" t="s">
        <v>214</v>
      </c>
      <c r="F27" s="86"/>
      <c r="G27" s="58" t="s">
        <v>3</v>
      </c>
      <c r="H27" s="58">
        <v>2497.67</v>
      </c>
      <c r="I27" s="112"/>
    </row>
    <row r="28" spans="1:9" s="113" customFormat="1" ht="49.5" customHeight="1" x14ac:dyDescent="0.25">
      <c r="A28" s="110">
        <v>8</v>
      </c>
      <c r="B28" s="114" t="s">
        <v>316</v>
      </c>
      <c r="C28" s="57" t="s">
        <v>3</v>
      </c>
      <c r="D28" s="57">
        <v>12458.56</v>
      </c>
      <c r="E28" s="63"/>
      <c r="F28" s="64"/>
      <c r="G28" s="58"/>
      <c r="H28" s="58"/>
      <c r="I28" s="112"/>
    </row>
    <row r="29" spans="1:9" s="113" customFormat="1" ht="49.5" customHeight="1" x14ac:dyDescent="0.25">
      <c r="A29" s="110">
        <v>9</v>
      </c>
      <c r="B29" s="114" t="s">
        <v>223</v>
      </c>
      <c r="C29" s="57" t="s">
        <v>208</v>
      </c>
      <c r="D29" s="57">
        <v>2463</v>
      </c>
      <c r="E29" s="85"/>
      <c r="F29" s="86"/>
      <c r="G29" s="58"/>
      <c r="H29" s="58"/>
      <c r="I29" s="112"/>
    </row>
    <row r="30" spans="1:9" ht="24" customHeight="1" x14ac:dyDescent="0.25">
      <c r="A30" s="45" t="s">
        <v>207</v>
      </c>
      <c r="B30" s="53" t="s">
        <v>271</v>
      </c>
      <c r="C30" s="54"/>
      <c r="D30" s="54"/>
      <c r="E30" s="75"/>
      <c r="F30" s="76"/>
      <c r="G30" s="55"/>
      <c r="H30" s="55"/>
      <c r="I30" s="2"/>
    </row>
    <row r="31" spans="1:9" ht="45" customHeight="1" x14ac:dyDescent="0.25">
      <c r="A31" s="73">
        <v>1</v>
      </c>
      <c r="B31" s="73" t="s">
        <v>279</v>
      </c>
      <c r="C31" s="69" t="s">
        <v>3</v>
      </c>
      <c r="D31" s="69">
        <v>21.85</v>
      </c>
      <c r="E31" s="75" t="s">
        <v>248</v>
      </c>
      <c r="F31" s="76"/>
      <c r="G31" s="55" t="s">
        <v>210</v>
      </c>
      <c r="H31" s="55">
        <v>2</v>
      </c>
      <c r="I31" s="2"/>
    </row>
    <row r="32" spans="1:9" ht="24" customHeight="1" x14ac:dyDescent="0.25">
      <c r="A32" s="83"/>
      <c r="B32" s="83"/>
      <c r="C32" s="84"/>
      <c r="D32" s="84"/>
      <c r="E32" s="75" t="s">
        <v>249</v>
      </c>
      <c r="F32" s="76"/>
      <c r="G32" s="55" t="s">
        <v>210</v>
      </c>
      <c r="H32" s="55">
        <v>5</v>
      </c>
      <c r="I32" s="2"/>
    </row>
    <row r="33" spans="1:9" ht="24" customHeight="1" x14ac:dyDescent="0.25">
      <c r="A33" s="83"/>
      <c r="B33" s="83"/>
      <c r="C33" s="84"/>
      <c r="D33" s="84"/>
      <c r="E33" s="75" t="s">
        <v>250</v>
      </c>
      <c r="F33" s="76"/>
      <c r="G33" s="55" t="s">
        <v>210</v>
      </c>
      <c r="H33" s="55">
        <v>1</v>
      </c>
      <c r="I33" s="2"/>
    </row>
    <row r="34" spans="1:9" ht="24" customHeight="1" x14ac:dyDescent="0.25">
      <c r="A34" s="83"/>
      <c r="B34" s="83"/>
      <c r="C34" s="84"/>
      <c r="D34" s="84"/>
      <c r="E34" s="75" t="s">
        <v>251</v>
      </c>
      <c r="F34" s="76"/>
      <c r="G34" s="55" t="s">
        <v>210</v>
      </c>
      <c r="H34" s="55">
        <v>8</v>
      </c>
      <c r="I34" s="2"/>
    </row>
    <row r="35" spans="1:9" ht="24" customHeight="1" x14ac:dyDescent="0.25">
      <c r="A35" s="83"/>
      <c r="B35" s="83"/>
      <c r="C35" s="84"/>
      <c r="D35" s="84"/>
      <c r="E35" s="75" t="s">
        <v>252</v>
      </c>
      <c r="F35" s="76"/>
      <c r="G35" s="55" t="s">
        <v>210</v>
      </c>
      <c r="H35" s="55">
        <v>2</v>
      </c>
      <c r="I35" s="2"/>
    </row>
    <row r="36" spans="1:9" ht="24" customHeight="1" x14ac:dyDescent="0.25">
      <c r="A36" s="83"/>
      <c r="B36" s="83"/>
      <c r="C36" s="84"/>
      <c r="D36" s="84"/>
      <c r="E36" s="75" t="s">
        <v>253</v>
      </c>
      <c r="F36" s="76"/>
      <c r="G36" s="55" t="s">
        <v>210</v>
      </c>
      <c r="H36" s="55">
        <v>16</v>
      </c>
      <c r="I36" s="2"/>
    </row>
    <row r="37" spans="1:9" ht="24" customHeight="1" x14ac:dyDescent="0.25">
      <c r="A37" s="83"/>
      <c r="B37" s="83"/>
      <c r="C37" s="84"/>
      <c r="D37" s="84"/>
      <c r="E37" s="75" t="s">
        <v>254</v>
      </c>
      <c r="F37" s="76"/>
      <c r="G37" s="55" t="s">
        <v>210</v>
      </c>
      <c r="H37" s="55">
        <v>2</v>
      </c>
      <c r="I37" s="2"/>
    </row>
    <row r="38" spans="1:9" ht="24" customHeight="1" x14ac:dyDescent="0.25">
      <c r="A38" s="83"/>
      <c r="B38" s="83"/>
      <c r="C38" s="84"/>
      <c r="D38" s="84"/>
      <c r="E38" s="75" t="s">
        <v>255</v>
      </c>
      <c r="F38" s="76"/>
      <c r="G38" s="55" t="s">
        <v>210</v>
      </c>
      <c r="H38" s="55">
        <v>2</v>
      </c>
      <c r="I38" s="2"/>
    </row>
    <row r="39" spans="1:9" ht="24" customHeight="1" x14ac:dyDescent="0.25">
      <c r="A39" s="83"/>
      <c r="B39" s="83"/>
      <c r="C39" s="84"/>
      <c r="D39" s="84"/>
      <c r="E39" s="75" t="s">
        <v>256</v>
      </c>
      <c r="F39" s="76"/>
      <c r="G39" s="55" t="s">
        <v>210</v>
      </c>
      <c r="H39" s="55">
        <v>3</v>
      </c>
      <c r="I39" s="2"/>
    </row>
    <row r="40" spans="1:9" ht="24" customHeight="1" x14ac:dyDescent="0.25">
      <c r="A40" s="83"/>
      <c r="B40" s="83"/>
      <c r="C40" s="84"/>
      <c r="D40" s="84"/>
      <c r="E40" s="75" t="s">
        <v>216</v>
      </c>
      <c r="F40" s="76"/>
      <c r="G40" s="55" t="s">
        <v>210</v>
      </c>
      <c r="H40" s="55">
        <v>12</v>
      </c>
      <c r="I40" s="2"/>
    </row>
    <row r="41" spans="1:9" ht="24" customHeight="1" x14ac:dyDescent="0.25">
      <c r="A41" s="83"/>
      <c r="B41" s="83"/>
      <c r="C41" s="84"/>
      <c r="D41" s="84"/>
      <c r="E41" s="75" t="s">
        <v>217</v>
      </c>
      <c r="F41" s="76"/>
      <c r="G41" s="55" t="s">
        <v>210</v>
      </c>
      <c r="H41" s="55">
        <v>8</v>
      </c>
      <c r="I41" s="2"/>
    </row>
    <row r="42" spans="1:9" ht="29.25" customHeight="1" x14ac:dyDescent="0.25">
      <c r="A42" s="45">
        <v>2</v>
      </c>
      <c r="B42" s="56" t="s">
        <v>219</v>
      </c>
      <c r="C42" s="54" t="s">
        <v>3</v>
      </c>
      <c r="D42" s="54">
        <v>0.4</v>
      </c>
      <c r="E42" s="75" t="s">
        <v>218</v>
      </c>
      <c r="F42" s="76"/>
      <c r="G42" s="55" t="s">
        <v>3</v>
      </c>
      <c r="H42" s="55">
        <v>0.4</v>
      </c>
      <c r="I42" s="2"/>
    </row>
    <row r="43" spans="1:9" ht="24" customHeight="1" x14ac:dyDescent="0.25">
      <c r="A43" s="65">
        <v>3</v>
      </c>
      <c r="B43" s="68" t="s">
        <v>220</v>
      </c>
      <c r="C43" s="66" t="s">
        <v>210</v>
      </c>
      <c r="D43" s="66">
        <v>8</v>
      </c>
      <c r="E43" s="75" t="s">
        <v>257</v>
      </c>
      <c r="F43" s="76"/>
      <c r="G43" s="55" t="s">
        <v>210</v>
      </c>
      <c r="H43" s="55">
        <v>8</v>
      </c>
      <c r="I43" s="2"/>
    </row>
    <row r="44" spans="1:9" ht="52.5" customHeight="1" x14ac:dyDescent="0.25">
      <c r="A44" s="73">
        <v>4</v>
      </c>
      <c r="B44" s="73" t="s">
        <v>278</v>
      </c>
      <c r="C44" s="69"/>
      <c r="D44" s="71">
        <v>161.51</v>
      </c>
      <c r="E44" s="75" t="s">
        <v>262</v>
      </c>
      <c r="F44" s="76"/>
      <c r="G44" s="55" t="s">
        <v>210</v>
      </c>
      <c r="H44" s="55">
        <v>3</v>
      </c>
      <c r="I44" s="2"/>
    </row>
    <row r="45" spans="1:9" ht="24" customHeight="1" x14ac:dyDescent="0.25">
      <c r="A45" s="83"/>
      <c r="B45" s="83"/>
      <c r="C45" s="84"/>
      <c r="D45" s="119"/>
      <c r="E45" s="75" t="s">
        <v>263</v>
      </c>
      <c r="F45" s="76"/>
      <c r="G45" s="55" t="s">
        <v>210</v>
      </c>
      <c r="H45" s="55">
        <v>5</v>
      </c>
      <c r="I45" s="2"/>
    </row>
    <row r="46" spans="1:9" ht="24" customHeight="1" x14ac:dyDescent="0.25">
      <c r="A46" s="83"/>
      <c r="B46" s="83"/>
      <c r="C46" s="84"/>
      <c r="D46" s="119"/>
      <c r="E46" s="75" t="s">
        <v>264</v>
      </c>
      <c r="F46" s="76"/>
      <c r="G46" s="55" t="s">
        <v>210</v>
      </c>
      <c r="H46" s="55">
        <v>4</v>
      </c>
      <c r="I46" s="2"/>
    </row>
    <row r="47" spans="1:9" ht="24" customHeight="1" x14ac:dyDescent="0.25">
      <c r="A47" s="83"/>
      <c r="B47" s="83"/>
      <c r="C47" s="84"/>
      <c r="D47" s="119"/>
      <c r="E47" s="75" t="s">
        <v>265</v>
      </c>
      <c r="F47" s="76"/>
      <c r="G47" s="55" t="s">
        <v>210</v>
      </c>
      <c r="H47" s="55">
        <v>7</v>
      </c>
      <c r="I47" s="2"/>
    </row>
    <row r="48" spans="1:9" ht="24" customHeight="1" x14ac:dyDescent="0.25">
      <c r="A48" s="83"/>
      <c r="B48" s="83"/>
      <c r="C48" s="84"/>
      <c r="D48" s="119"/>
      <c r="E48" s="75" t="s">
        <v>266</v>
      </c>
      <c r="F48" s="76"/>
      <c r="G48" s="55" t="s">
        <v>210</v>
      </c>
      <c r="H48" s="55">
        <v>5</v>
      </c>
      <c r="I48" s="2"/>
    </row>
    <row r="49" spans="1:9" ht="24" customHeight="1" x14ac:dyDescent="0.25">
      <c r="A49" s="83"/>
      <c r="B49" s="83"/>
      <c r="C49" s="84"/>
      <c r="D49" s="119"/>
      <c r="E49" s="75" t="s">
        <v>267</v>
      </c>
      <c r="F49" s="76"/>
      <c r="G49" s="55" t="s">
        <v>210</v>
      </c>
      <c r="H49" s="55">
        <v>2</v>
      </c>
      <c r="I49" s="2"/>
    </row>
    <row r="50" spans="1:9" ht="24" customHeight="1" x14ac:dyDescent="0.25">
      <c r="A50" s="83"/>
      <c r="B50" s="83"/>
      <c r="C50" s="84"/>
      <c r="D50" s="119"/>
      <c r="E50" s="75" t="s">
        <v>268</v>
      </c>
      <c r="F50" s="76"/>
      <c r="G50" s="55" t="s">
        <v>210</v>
      </c>
      <c r="H50" s="55">
        <v>10</v>
      </c>
      <c r="I50" s="2"/>
    </row>
    <row r="51" spans="1:9" ht="24" customHeight="1" x14ac:dyDescent="0.25">
      <c r="A51" s="83"/>
      <c r="B51" s="83"/>
      <c r="C51" s="84"/>
      <c r="D51" s="119"/>
      <c r="E51" s="75" t="s">
        <v>269</v>
      </c>
      <c r="F51" s="76"/>
      <c r="G51" s="55" t="s">
        <v>210</v>
      </c>
      <c r="H51" s="55">
        <v>12</v>
      </c>
      <c r="I51" s="2"/>
    </row>
    <row r="52" spans="1:9" ht="24" customHeight="1" x14ac:dyDescent="0.25">
      <c r="A52" s="83"/>
      <c r="B52" s="83"/>
      <c r="C52" s="84"/>
      <c r="D52" s="119"/>
      <c r="E52" s="75" t="s">
        <v>216</v>
      </c>
      <c r="F52" s="76"/>
      <c r="G52" s="55" t="s">
        <v>210</v>
      </c>
      <c r="H52" s="55">
        <v>9</v>
      </c>
      <c r="I52" s="2"/>
    </row>
    <row r="53" spans="1:9" ht="24" customHeight="1" x14ac:dyDescent="0.25">
      <c r="A53" s="74"/>
      <c r="B53" s="74"/>
      <c r="C53" s="70"/>
      <c r="D53" s="72"/>
      <c r="E53" s="75" t="s">
        <v>270</v>
      </c>
      <c r="F53" s="76"/>
      <c r="G53" s="55" t="s">
        <v>3</v>
      </c>
      <c r="H53" s="55">
        <v>105.2</v>
      </c>
      <c r="I53" s="2"/>
    </row>
    <row r="54" spans="1:9" ht="27" customHeight="1" x14ac:dyDescent="0.25">
      <c r="A54" s="67">
        <v>5</v>
      </c>
      <c r="B54" s="56" t="s">
        <v>219</v>
      </c>
      <c r="C54" s="54" t="s">
        <v>3</v>
      </c>
      <c r="D54" s="54">
        <v>1.28</v>
      </c>
      <c r="E54" s="75" t="s">
        <v>218</v>
      </c>
      <c r="F54" s="76"/>
      <c r="G54" s="55" t="s">
        <v>3</v>
      </c>
      <c r="H54" s="55">
        <v>1.28</v>
      </c>
      <c r="I54" s="2"/>
    </row>
    <row r="55" spans="1:9" ht="27" customHeight="1" x14ac:dyDescent="0.25">
      <c r="A55" s="73">
        <v>6</v>
      </c>
      <c r="B55" s="73" t="s">
        <v>280</v>
      </c>
      <c r="C55" s="124" t="s">
        <v>208</v>
      </c>
      <c r="D55" s="66">
        <v>115</v>
      </c>
      <c r="E55" s="75" t="s">
        <v>282</v>
      </c>
      <c r="F55" s="76"/>
      <c r="G55" s="55" t="s">
        <v>208</v>
      </c>
      <c r="H55" s="55">
        <v>115</v>
      </c>
      <c r="I55" s="2"/>
    </row>
    <row r="56" spans="1:9" ht="27" customHeight="1" x14ac:dyDescent="0.25">
      <c r="A56" s="74"/>
      <c r="B56" s="74"/>
      <c r="C56" s="124" t="s">
        <v>209</v>
      </c>
      <c r="D56" s="66">
        <v>350</v>
      </c>
      <c r="E56" s="75" t="s">
        <v>281</v>
      </c>
      <c r="F56" s="76"/>
      <c r="G56" s="55" t="s">
        <v>209</v>
      </c>
      <c r="H56" s="55">
        <v>350</v>
      </c>
      <c r="I56" s="2"/>
    </row>
    <row r="57" spans="1:9" ht="24" customHeight="1" x14ac:dyDescent="0.25">
      <c r="A57" s="73">
        <v>7</v>
      </c>
      <c r="B57" s="71" t="s">
        <v>220</v>
      </c>
      <c r="C57" s="69" t="s">
        <v>210</v>
      </c>
      <c r="D57" s="69">
        <v>8</v>
      </c>
      <c r="E57" s="75" t="s">
        <v>272</v>
      </c>
      <c r="F57" s="76"/>
      <c r="G57" s="55" t="s">
        <v>210</v>
      </c>
      <c r="H57" s="55">
        <v>1</v>
      </c>
      <c r="I57" s="2"/>
    </row>
    <row r="58" spans="1:9" ht="24" customHeight="1" x14ac:dyDescent="0.25">
      <c r="A58" s="83"/>
      <c r="B58" s="119"/>
      <c r="C58" s="84"/>
      <c r="D58" s="84"/>
      <c r="E58" s="75" t="s">
        <v>273</v>
      </c>
      <c r="F58" s="76"/>
      <c r="G58" s="55" t="s">
        <v>210</v>
      </c>
      <c r="H58" s="55">
        <v>3</v>
      </c>
      <c r="I58" s="2"/>
    </row>
    <row r="59" spans="1:9" ht="24" customHeight="1" x14ac:dyDescent="0.25">
      <c r="A59" s="83"/>
      <c r="B59" s="119"/>
      <c r="C59" s="84"/>
      <c r="D59" s="84"/>
      <c r="E59" s="75" t="s">
        <v>274</v>
      </c>
      <c r="F59" s="76"/>
      <c r="G59" s="55" t="s">
        <v>210</v>
      </c>
      <c r="H59" s="55">
        <v>3</v>
      </c>
      <c r="I59" s="2"/>
    </row>
    <row r="60" spans="1:9" ht="24" customHeight="1" x14ac:dyDescent="0.25">
      <c r="A60" s="74"/>
      <c r="B60" s="119"/>
      <c r="C60" s="84"/>
      <c r="D60" s="84"/>
      <c r="E60" s="75" t="s">
        <v>275</v>
      </c>
      <c r="F60" s="76"/>
      <c r="G60" s="55" t="s">
        <v>210</v>
      </c>
      <c r="H60" s="55">
        <v>1</v>
      </c>
      <c r="I60" s="2"/>
    </row>
    <row r="61" spans="1:9" ht="24" customHeight="1" x14ac:dyDescent="0.25">
      <c r="A61" s="67">
        <v>8</v>
      </c>
      <c r="B61" s="59" t="s">
        <v>258</v>
      </c>
      <c r="C61" s="54" t="s">
        <v>210</v>
      </c>
      <c r="D61" s="54">
        <v>15</v>
      </c>
      <c r="E61" s="75" t="s">
        <v>259</v>
      </c>
      <c r="F61" s="76"/>
      <c r="G61" s="55" t="s">
        <v>210</v>
      </c>
      <c r="H61" s="55">
        <v>15</v>
      </c>
      <c r="I61" s="2"/>
    </row>
    <row r="62" spans="1:9" ht="24" customHeight="1" x14ac:dyDescent="0.25">
      <c r="A62" s="67">
        <v>9</v>
      </c>
      <c r="B62" s="59" t="s">
        <v>260</v>
      </c>
      <c r="C62" s="54" t="s">
        <v>210</v>
      </c>
      <c r="D62" s="54">
        <v>9</v>
      </c>
      <c r="E62" s="75" t="s">
        <v>261</v>
      </c>
      <c r="F62" s="76"/>
      <c r="G62" s="55" t="s">
        <v>210</v>
      </c>
      <c r="H62" s="55">
        <v>9</v>
      </c>
      <c r="I62" s="2"/>
    </row>
    <row r="63" spans="1:9" ht="24" customHeight="1" x14ac:dyDescent="0.25">
      <c r="A63" s="45" t="s">
        <v>221</v>
      </c>
      <c r="B63" s="53" t="s">
        <v>227</v>
      </c>
      <c r="C63" s="54"/>
      <c r="D63" s="54"/>
      <c r="E63" s="75"/>
      <c r="F63" s="76"/>
      <c r="G63" s="55"/>
      <c r="H63" s="55"/>
      <c r="I63" s="2"/>
    </row>
    <row r="64" spans="1:9" s="113" customFormat="1" ht="24" customHeight="1" x14ac:dyDescent="0.25">
      <c r="A64" s="110">
        <v>1</v>
      </c>
      <c r="B64" s="111" t="s">
        <v>231</v>
      </c>
      <c r="C64" s="57" t="s">
        <v>222</v>
      </c>
      <c r="D64" s="57">
        <v>70.5</v>
      </c>
      <c r="E64" s="85" t="s">
        <v>230</v>
      </c>
      <c r="F64" s="86"/>
      <c r="G64" s="58" t="s">
        <v>222</v>
      </c>
      <c r="H64" s="58">
        <v>90</v>
      </c>
      <c r="I64" s="112"/>
    </row>
    <row r="65" spans="1:9" s="113" customFormat="1" ht="24" customHeight="1" x14ac:dyDescent="0.25">
      <c r="A65" s="110">
        <v>2</v>
      </c>
      <c r="B65" s="111" t="s">
        <v>238</v>
      </c>
      <c r="C65" s="57" t="s">
        <v>222</v>
      </c>
      <c r="D65" s="57">
        <v>19.5</v>
      </c>
      <c r="E65" s="85" t="s">
        <v>239</v>
      </c>
      <c r="F65" s="86"/>
      <c r="G65" s="58" t="s">
        <v>222</v>
      </c>
      <c r="H65" s="58">
        <v>19.5</v>
      </c>
      <c r="I65" s="112"/>
    </row>
    <row r="66" spans="1:9" s="113" customFormat="1" ht="24" customHeight="1" x14ac:dyDescent="0.25">
      <c r="A66" s="110">
        <v>3</v>
      </c>
      <c r="B66" s="111" t="s">
        <v>240</v>
      </c>
      <c r="C66" s="57" t="s">
        <v>222</v>
      </c>
      <c r="D66" s="57">
        <v>19.5</v>
      </c>
      <c r="E66" s="63"/>
      <c r="F66" s="64"/>
      <c r="G66" s="58"/>
      <c r="H66" s="58"/>
      <c r="I66" s="112"/>
    </row>
    <row r="67" spans="1:9" s="113" customFormat="1" ht="24" customHeight="1" x14ac:dyDescent="0.25">
      <c r="A67" s="110">
        <v>4</v>
      </c>
      <c r="B67" s="111" t="s">
        <v>233</v>
      </c>
      <c r="C67" s="57" t="s">
        <v>222</v>
      </c>
      <c r="D67" s="57">
        <v>318.2</v>
      </c>
      <c r="E67" s="85" t="s">
        <v>232</v>
      </c>
      <c r="F67" s="86"/>
      <c r="G67" s="58" t="s">
        <v>222</v>
      </c>
      <c r="H67" s="58">
        <v>495.2</v>
      </c>
      <c r="I67" s="112"/>
    </row>
    <row r="68" spans="1:9" s="113" customFormat="1" ht="24" customHeight="1" x14ac:dyDescent="0.25">
      <c r="A68" s="110">
        <v>5</v>
      </c>
      <c r="B68" s="111" t="s">
        <v>241</v>
      </c>
      <c r="C68" s="57" t="s">
        <v>222</v>
      </c>
      <c r="D68" s="57">
        <v>177</v>
      </c>
      <c r="E68" s="85" t="s">
        <v>242</v>
      </c>
      <c r="F68" s="86"/>
      <c r="G68" s="58" t="s">
        <v>222</v>
      </c>
      <c r="H68" s="58">
        <v>177</v>
      </c>
      <c r="I68" s="112"/>
    </row>
    <row r="69" spans="1:9" s="113" customFormat="1" ht="24" customHeight="1" x14ac:dyDescent="0.25">
      <c r="A69" s="110">
        <v>6</v>
      </c>
      <c r="B69" s="111" t="s">
        <v>243</v>
      </c>
      <c r="C69" s="57" t="s">
        <v>222</v>
      </c>
      <c r="D69" s="57">
        <v>177</v>
      </c>
      <c r="E69" s="63"/>
      <c r="F69" s="64"/>
      <c r="G69" s="58"/>
      <c r="H69" s="58"/>
      <c r="I69" s="112"/>
    </row>
    <row r="70" spans="1:9" s="113" customFormat="1" ht="24" customHeight="1" x14ac:dyDescent="0.25">
      <c r="A70" s="110">
        <v>7</v>
      </c>
      <c r="B70" s="111" t="s">
        <v>235</v>
      </c>
      <c r="C70" s="57" t="s">
        <v>222</v>
      </c>
      <c r="D70" s="57">
        <v>461.2</v>
      </c>
      <c r="E70" s="85" t="s">
        <v>234</v>
      </c>
      <c r="F70" s="86"/>
      <c r="G70" s="58" t="s">
        <v>222</v>
      </c>
      <c r="H70" s="58">
        <v>550</v>
      </c>
      <c r="I70" s="112"/>
    </row>
    <row r="71" spans="1:9" s="113" customFormat="1" ht="24" customHeight="1" x14ac:dyDescent="0.25">
      <c r="A71" s="110">
        <v>8</v>
      </c>
      <c r="B71" s="111" t="s">
        <v>241</v>
      </c>
      <c r="C71" s="57" t="s">
        <v>222</v>
      </c>
      <c r="D71" s="57">
        <v>88.8</v>
      </c>
      <c r="E71" s="85" t="s">
        <v>242</v>
      </c>
      <c r="F71" s="86"/>
      <c r="G71" s="58" t="s">
        <v>222</v>
      </c>
      <c r="H71" s="58">
        <v>88.8</v>
      </c>
      <c r="I71" s="112"/>
    </row>
    <row r="72" spans="1:9" s="113" customFormat="1" ht="24" customHeight="1" x14ac:dyDescent="0.25">
      <c r="A72" s="110">
        <v>9</v>
      </c>
      <c r="B72" s="111" t="s">
        <v>244</v>
      </c>
      <c r="C72" s="57" t="s">
        <v>222</v>
      </c>
      <c r="D72" s="57">
        <v>88.8</v>
      </c>
      <c r="E72" s="63"/>
      <c r="F72" s="64"/>
      <c r="G72" s="58"/>
      <c r="H72" s="58"/>
      <c r="I72" s="112"/>
    </row>
    <row r="73" spans="1:9" s="113" customFormat="1" ht="24" customHeight="1" x14ac:dyDescent="0.25">
      <c r="A73" s="110">
        <v>10</v>
      </c>
      <c r="B73" s="111" t="s">
        <v>236</v>
      </c>
      <c r="C73" s="57" t="s">
        <v>222</v>
      </c>
      <c r="D73" s="57">
        <v>316</v>
      </c>
      <c r="E73" s="85" t="s">
        <v>237</v>
      </c>
      <c r="F73" s="86"/>
      <c r="G73" s="58" t="s">
        <v>222</v>
      </c>
      <c r="H73" s="58">
        <v>507</v>
      </c>
      <c r="I73" s="112"/>
    </row>
    <row r="74" spans="1:9" s="113" customFormat="1" ht="24" customHeight="1" x14ac:dyDescent="0.25">
      <c r="A74" s="110">
        <v>11</v>
      </c>
      <c r="B74" s="111" t="s">
        <v>245</v>
      </c>
      <c r="C74" s="57" t="s">
        <v>222</v>
      </c>
      <c r="D74" s="57">
        <v>191</v>
      </c>
      <c r="E74" s="85" t="s">
        <v>246</v>
      </c>
      <c r="F74" s="86"/>
      <c r="G74" s="58" t="s">
        <v>222</v>
      </c>
      <c r="H74" s="58">
        <v>191</v>
      </c>
      <c r="I74" s="112"/>
    </row>
    <row r="75" spans="1:9" s="113" customFormat="1" ht="24" customHeight="1" x14ac:dyDescent="0.25">
      <c r="A75" s="110">
        <v>12</v>
      </c>
      <c r="B75" s="111" t="s">
        <v>247</v>
      </c>
      <c r="C75" s="57" t="s">
        <v>222</v>
      </c>
      <c r="D75" s="57">
        <v>191</v>
      </c>
      <c r="E75" s="63"/>
      <c r="F75" s="64"/>
      <c r="G75" s="58"/>
      <c r="H75" s="58"/>
      <c r="I75" s="112"/>
    </row>
    <row r="76" spans="1:9" s="113" customFormat="1" ht="24" customHeight="1" x14ac:dyDescent="0.25">
      <c r="A76" s="110" t="s">
        <v>276</v>
      </c>
      <c r="B76" s="120" t="s">
        <v>289</v>
      </c>
      <c r="C76" s="57"/>
      <c r="D76" s="57"/>
      <c r="E76" s="63"/>
      <c r="F76" s="64"/>
      <c r="G76" s="58"/>
      <c r="H76" s="58"/>
      <c r="I76" s="112"/>
    </row>
    <row r="77" spans="1:9" s="113" customFormat="1" ht="24" customHeight="1" x14ac:dyDescent="0.25">
      <c r="A77" s="115">
        <v>1</v>
      </c>
      <c r="B77" s="122" t="s">
        <v>277</v>
      </c>
      <c r="C77" s="122" t="s">
        <v>210</v>
      </c>
      <c r="D77" s="122">
        <v>69</v>
      </c>
      <c r="E77" s="85" t="s">
        <v>283</v>
      </c>
      <c r="F77" s="86"/>
      <c r="G77" s="58" t="s">
        <v>210</v>
      </c>
      <c r="H77" s="58">
        <v>2</v>
      </c>
      <c r="I77" s="112"/>
    </row>
    <row r="78" spans="1:9" s="113" customFormat="1" ht="24" customHeight="1" x14ac:dyDescent="0.25">
      <c r="A78" s="125"/>
      <c r="B78" s="123"/>
      <c r="C78" s="123"/>
      <c r="D78" s="123"/>
      <c r="E78" s="85" t="s">
        <v>284</v>
      </c>
      <c r="F78" s="86"/>
      <c r="G78" s="58" t="s">
        <v>210</v>
      </c>
      <c r="H78" s="58">
        <v>8</v>
      </c>
      <c r="I78" s="112"/>
    </row>
    <row r="79" spans="1:9" s="113" customFormat="1" ht="24" customHeight="1" x14ac:dyDescent="0.25">
      <c r="A79" s="125"/>
      <c r="B79" s="123"/>
      <c r="C79" s="123"/>
      <c r="D79" s="123"/>
      <c r="E79" s="85" t="s">
        <v>285</v>
      </c>
      <c r="F79" s="86"/>
      <c r="G79" s="58" t="s">
        <v>210</v>
      </c>
      <c r="H79" s="58">
        <v>4</v>
      </c>
      <c r="I79" s="112"/>
    </row>
    <row r="80" spans="1:9" s="113" customFormat="1" ht="24" customHeight="1" x14ac:dyDescent="0.25">
      <c r="A80" s="125"/>
      <c r="B80" s="123"/>
      <c r="C80" s="123"/>
      <c r="D80" s="123"/>
      <c r="E80" s="85" t="s">
        <v>286</v>
      </c>
      <c r="F80" s="86"/>
      <c r="G80" s="58" t="s">
        <v>210</v>
      </c>
      <c r="H80" s="58">
        <v>32</v>
      </c>
      <c r="I80" s="112"/>
    </row>
    <row r="81" spans="1:9" s="113" customFormat="1" ht="24" customHeight="1" x14ac:dyDescent="0.25">
      <c r="A81" s="125"/>
      <c r="B81" s="123"/>
      <c r="C81" s="123"/>
      <c r="D81" s="123"/>
      <c r="E81" s="85" t="s">
        <v>287</v>
      </c>
      <c r="F81" s="86"/>
      <c r="G81" s="58" t="s">
        <v>210</v>
      </c>
      <c r="H81" s="58">
        <v>6</v>
      </c>
      <c r="I81" s="112"/>
    </row>
    <row r="82" spans="1:9" s="113" customFormat="1" ht="24" customHeight="1" x14ac:dyDescent="0.25">
      <c r="A82" s="125"/>
      <c r="B82" s="128"/>
      <c r="C82" s="128"/>
      <c r="D82" s="128"/>
      <c r="E82" s="85" t="s">
        <v>291</v>
      </c>
      <c r="F82" s="86"/>
      <c r="G82" s="58" t="s">
        <v>210</v>
      </c>
      <c r="H82" s="58">
        <v>10</v>
      </c>
      <c r="I82" s="112"/>
    </row>
    <row r="83" spans="1:9" s="113" customFormat="1" ht="24" customHeight="1" x14ac:dyDescent="0.25">
      <c r="A83" s="125"/>
      <c r="B83" s="128"/>
      <c r="C83" s="128"/>
      <c r="D83" s="128"/>
      <c r="E83" s="85" t="s">
        <v>292</v>
      </c>
      <c r="F83" s="86"/>
      <c r="G83" s="58" t="s">
        <v>210</v>
      </c>
      <c r="H83" s="58">
        <v>6</v>
      </c>
      <c r="I83" s="112"/>
    </row>
    <row r="84" spans="1:9" s="113" customFormat="1" ht="24" customHeight="1" x14ac:dyDescent="0.25">
      <c r="A84" s="125"/>
      <c r="B84" s="128"/>
      <c r="C84" s="128"/>
      <c r="D84" s="128"/>
      <c r="E84" s="85" t="s">
        <v>293</v>
      </c>
      <c r="F84" s="86"/>
      <c r="G84" s="58" t="s">
        <v>210</v>
      </c>
      <c r="H84" s="58">
        <v>1</v>
      </c>
      <c r="I84" s="112"/>
    </row>
    <row r="85" spans="1:9" s="113" customFormat="1" ht="24" customHeight="1" x14ac:dyDescent="0.25">
      <c r="A85" s="127"/>
      <c r="B85" s="128"/>
      <c r="C85" s="122" t="s">
        <v>210</v>
      </c>
      <c r="D85" s="122">
        <v>24</v>
      </c>
      <c r="E85" s="85" t="s">
        <v>294</v>
      </c>
      <c r="F85" s="86"/>
      <c r="G85" s="58" t="s">
        <v>210</v>
      </c>
      <c r="H85" s="58">
        <v>1</v>
      </c>
      <c r="I85" s="112"/>
    </row>
    <row r="86" spans="1:9" s="113" customFormat="1" ht="24" customHeight="1" x14ac:dyDescent="0.25">
      <c r="A86" s="127"/>
      <c r="B86" s="128"/>
      <c r="C86" s="123"/>
      <c r="D86" s="123"/>
      <c r="E86" s="85" t="s">
        <v>295</v>
      </c>
      <c r="F86" s="86"/>
      <c r="G86" s="58" t="s">
        <v>210</v>
      </c>
      <c r="H86" s="58">
        <v>3</v>
      </c>
      <c r="I86" s="112"/>
    </row>
    <row r="87" spans="1:9" s="113" customFormat="1" ht="24" customHeight="1" x14ac:dyDescent="0.25">
      <c r="A87" s="127"/>
      <c r="B87" s="128"/>
      <c r="C87" s="123"/>
      <c r="D87" s="123"/>
      <c r="E87" s="85" t="s">
        <v>296</v>
      </c>
      <c r="F87" s="86"/>
      <c r="G87" s="58" t="s">
        <v>210</v>
      </c>
      <c r="H87" s="58">
        <v>7</v>
      </c>
      <c r="I87" s="112"/>
    </row>
    <row r="88" spans="1:9" s="113" customFormat="1" ht="24" customHeight="1" x14ac:dyDescent="0.25">
      <c r="A88" s="127"/>
      <c r="B88" s="128" t="s">
        <v>290</v>
      </c>
      <c r="C88" s="123"/>
      <c r="D88" s="123"/>
      <c r="E88" s="85" t="s">
        <v>297</v>
      </c>
      <c r="F88" s="86"/>
      <c r="G88" s="58" t="s">
        <v>210</v>
      </c>
      <c r="H88" s="58">
        <v>2</v>
      </c>
      <c r="I88" s="112"/>
    </row>
    <row r="89" spans="1:9" s="113" customFormat="1" ht="24" customHeight="1" x14ac:dyDescent="0.25">
      <c r="A89" s="127"/>
      <c r="B89" s="128"/>
      <c r="C89" s="123"/>
      <c r="D89" s="123"/>
      <c r="E89" s="85" t="s">
        <v>298</v>
      </c>
      <c r="F89" s="86"/>
      <c r="G89" s="58" t="s">
        <v>300</v>
      </c>
      <c r="H89" s="58">
        <v>1</v>
      </c>
      <c r="I89" s="112"/>
    </row>
    <row r="90" spans="1:9" s="113" customFormat="1" ht="24" customHeight="1" x14ac:dyDescent="0.25">
      <c r="A90" s="127"/>
      <c r="B90" s="128"/>
      <c r="C90" s="123"/>
      <c r="D90" s="123"/>
      <c r="E90" s="85" t="s">
        <v>299</v>
      </c>
      <c r="F90" s="86"/>
      <c r="G90" s="58" t="s">
        <v>210</v>
      </c>
      <c r="H90" s="58">
        <v>1</v>
      </c>
      <c r="I90" s="112"/>
    </row>
    <row r="91" spans="1:9" s="113" customFormat="1" ht="29.25" customHeight="1" x14ac:dyDescent="0.25">
      <c r="A91" s="127"/>
      <c r="B91" s="128"/>
      <c r="C91" s="123"/>
      <c r="D91" s="123"/>
      <c r="E91" s="129" t="s">
        <v>301</v>
      </c>
      <c r="F91" s="130"/>
      <c r="G91" s="58" t="s">
        <v>210</v>
      </c>
      <c r="H91" s="58">
        <v>2</v>
      </c>
      <c r="I91" s="112"/>
    </row>
    <row r="92" spans="1:9" s="113" customFormat="1" ht="33" customHeight="1" x14ac:dyDescent="0.25">
      <c r="A92" s="127"/>
      <c r="B92" s="128"/>
      <c r="C92" s="123"/>
      <c r="D92" s="123"/>
      <c r="E92" s="129" t="s">
        <v>302</v>
      </c>
      <c r="F92" s="130"/>
      <c r="G92" s="58" t="s">
        <v>210</v>
      </c>
      <c r="H92" s="58">
        <v>1</v>
      </c>
      <c r="I92" s="112"/>
    </row>
    <row r="93" spans="1:9" s="113" customFormat="1" ht="33" customHeight="1" x14ac:dyDescent="0.25">
      <c r="A93" s="127"/>
      <c r="B93" s="128"/>
      <c r="C93" s="123"/>
      <c r="D93" s="123"/>
      <c r="E93" s="129" t="s">
        <v>303</v>
      </c>
      <c r="F93" s="130"/>
      <c r="G93" s="58" t="s">
        <v>210</v>
      </c>
      <c r="H93" s="58">
        <v>1</v>
      </c>
      <c r="I93" s="112"/>
    </row>
    <row r="94" spans="1:9" s="113" customFormat="1" ht="33" customHeight="1" x14ac:dyDescent="0.25">
      <c r="A94" s="127"/>
      <c r="B94" s="128"/>
      <c r="C94" s="123"/>
      <c r="D94" s="123"/>
      <c r="E94" s="129" t="s">
        <v>304</v>
      </c>
      <c r="F94" s="130"/>
      <c r="G94" s="58" t="s">
        <v>210</v>
      </c>
      <c r="H94" s="58">
        <v>1</v>
      </c>
      <c r="I94" s="112"/>
    </row>
    <row r="95" spans="1:9" s="113" customFormat="1" ht="33" customHeight="1" x14ac:dyDescent="0.25">
      <c r="A95" s="127"/>
      <c r="B95" s="128"/>
      <c r="C95" s="123"/>
      <c r="D95" s="123"/>
      <c r="E95" s="129" t="s">
        <v>305</v>
      </c>
      <c r="F95" s="130"/>
      <c r="G95" s="58" t="s">
        <v>210</v>
      </c>
      <c r="H95" s="58">
        <v>1</v>
      </c>
      <c r="I95" s="112"/>
    </row>
    <row r="96" spans="1:9" s="113" customFormat="1" ht="33" customHeight="1" x14ac:dyDescent="0.25">
      <c r="A96" s="127"/>
      <c r="B96" s="128"/>
      <c r="C96" s="123"/>
      <c r="D96" s="123"/>
      <c r="E96" s="129" t="s">
        <v>306</v>
      </c>
      <c r="F96" s="130"/>
      <c r="G96" s="58" t="s">
        <v>210</v>
      </c>
      <c r="H96" s="58">
        <v>1</v>
      </c>
      <c r="I96" s="112"/>
    </row>
    <row r="97" spans="1:9" s="113" customFormat="1" ht="33" customHeight="1" x14ac:dyDescent="0.25">
      <c r="A97" s="127"/>
      <c r="B97" s="128"/>
      <c r="C97" s="123"/>
      <c r="D97" s="123"/>
      <c r="E97" s="129" t="s">
        <v>307</v>
      </c>
      <c r="F97" s="130"/>
      <c r="G97" s="58" t="s">
        <v>210</v>
      </c>
      <c r="H97" s="131" t="s">
        <v>308</v>
      </c>
      <c r="I97" s="112"/>
    </row>
    <row r="98" spans="1:9" s="113" customFormat="1" ht="37.5" customHeight="1" x14ac:dyDescent="0.25">
      <c r="A98" s="126">
        <v>2</v>
      </c>
      <c r="B98" s="126" t="s">
        <v>288</v>
      </c>
      <c r="C98" s="121" t="s">
        <v>210</v>
      </c>
      <c r="D98" s="121">
        <v>27</v>
      </c>
      <c r="E98" s="85" t="s">
        <v>309</v>
      </c>
      <c r="F98" s="86"/>
      <c r="G98" s="58" t="s">
        <v>210</v>
      </c>
      <c r="H98" s="58">
        <v>1</v>
      </c>
      <c r="I98" s="112"/>
    </row>
    <row r="99" spans="1:9" s="113" customFormat="1" ht="24" customHeight="1" x14ac:dyDescent="0.25">
      <c r="A99" s="126"/>
      <c r="B99" s="126"/>
      <c r="C99" s="121"/>
      <c r="D99" s="121"/>
      <c r="E99" s="85" t="s">
        <v>310</v>
      </c>
      <c r="F99" s="86"/>
      <c r="G99" s="58" t="s">
        <v>210</v>
      </c>
      <c r="H99" s="58">
        <v>2</v>
      </c>
      <c r="I99" s="112"/>
    </row>
    <row r="100" spans="1:9" s="113" customFormat="1" ht="24" customHeight="1" x14ac:dyDescent="0.25">
      <c r="A100" s="126"/>
      <c r="B100" s="126"/>
      <c r="C100" s="121"/>
      <c r="D100" s="121"/>
      <c r="E100" s="85" t="s">
        <v>311</v>
      </c>
      <c r="F100" s="86"/>
      <c r="G100" s="58" t="s">
        <v>210</v>
      </c>
      <c r="H100" s="58">
        <v>5</v>
      </c>
      <c r="I100" s="112"/>
    </row>
    <row r="101" spans="1:9" s="113" customFormat="1" ht="24" customHeight="1" x14ac:dyDescent="0.25">
      <c r="A101" s="126"/>
      <c r="B101" s="126"/>
      <c r="C101" s="121"/>
      <c r="D101" s="121"/>
      <c r="E101" s="85" t="s">
        <v>312</v>
      </c>
      <c r="F101" s="86"/>
      <c r="G101" s="58" t="s">
        <v>210</v>
      </c>
      <c r="H101" s="58">
        <v>1</v>
      </c>
      <c r="I101" s="112"/>
    </row>
    <row r="102" spans="1:9" s="113" customFormat="1" ht="24" customHeight="1" x14ac:dyDescent="0.25">
      <c r="A102" s="126"/>
      <c r="B102" s="126"/>
      <c r="C102" s="121"/>
      <c r="D102" s="121"/>
      <c r="E102" s="85" t="s">
        <v>313</v>
      </c>
      <c r="F102" s="86"/>
      <c r="G102" s="58" t="s">
        <v>210</v>
      </c>
      <c r="H102" s="58">
        <v>2</v>
      </c>
      <c r="I102" s="112"/>
    </row>
    <row r="103" spans="1:9" s="113" customFormat="1" ht="24" customHeight="1" x14ac:dyDescent="0.25">
      <c r="A103" s="126"/>
      <c r="B103" s="126"/>
      <c r="C103" s="121"/>
      <c r="D103" s="121"/>
      <c r="E103" s="85" t="s">
        <v>314</v>
      </c>
      <c r="F103" s="86"/>
      <c r="G103" s="58" t="s">
        <v>210</v>
      </c>
      <c r="H103" s="58">
        <v>12</v>
      </c>
      <c r="I103" s="112"/>
    </row>
    <row r="104" spans="1:9" s="113" customFormat="1" ht="24" customHeight="1" x14ac:dyDescent="0.25">
      <c r="A104" s="126"/>
      <c r="B104" s="126"/>
      <c r="C104" s="121"/>
      <c r="D104" s="121"/>
      <c r="E104" s="85" t="s">
        <v>315</v>
      </c>
      <c r="F104" s="86"/>
      <c r="G104" s="58" t="s">
        <v>210</v>
      </c>
      <c r="H104" s="58">
        <v>4</v>
      </c>
      <c r="I104" s="112"/>
    </row>
    <row r="105" spans="1:9" x14ac:dyDescent="0.25">
      <c r="A105" s="2"/>
      <c r="B105" s="2"/>
      <c r="C105" s="2"/>
      <c r="D105" s="2"/>
      <c r="E105" s="2"/>
      <c r="F105" s="2"/>
      <c r="G105" s="2"/>
      <c r="H105" s="2"/>
      <c r="I105" s="2"/>
    </row>
    <row r="106" spans="1:9" x14ac:dyDescent="0.25">
      <c r="A106" s="2" t="s">
        <v>8</v>
      </c>
      <c r="B106" s="52" t="s">
        <v>228</v>
      </c>
      <c r="C106" s="2"/>
      <c r="D106" s="2"/>
      <c r="E106" s="2"/>
      <c r="F106" s="2"/>
      <c r="G106" s="2"/>
      <c r="H106" s="2"/>
      <c r="I106" s="2"/>
    </row>
    <row r="107" spans="1:9" x14ac:dyDescent="0.25">
      <c r="A107" s="77" t="s">
        <v>20</v>
      </c>
      <c r="B107" s="77"/>
      <c r="C107" s="77"/>
      <c r="D107" s="77"/>
      <c r="E107" s="77"/>
      <c r="F107" s="77"/>
      <c r="G107" s="2"/>
      <c r="H107" s="2"/>
      <c r="I107" s="2"/>
    </row>
    <row r="108" spans="1:9" x14ac:dyDescent="0.25">
      <c r="A108" s="2"/>
      <c r="B108" s="2"/>
      <c r="C108" s="2"/>
      <c r="D108" s="2"/>
      <c r="E108" s="2"/>
      <c r="F108" s="2"/>
      <c r="G108" s="2"/>
      <c r="H108" s="2"/>
      <c r="I108" s="2"/>
    </row>
    <row r="109" spans="1:9" x14ac:dyDescent="0.25">
      <c r="A109" s="2" t="s">
        <v>19</v>
      </c>
      <c r="B109" s="2"/>
      <c r="C109" s="2"/>
      <c r="D109" s="2"/>
      <c r="E109" s="2"/>
      <c r="F109" s="2"/>
      <c r="G109" s="2"/>
      <c r="H109" s="2"/>
      <c r="I109" s="2"/>
    </row>
    <row r="110" spans="1:9" x14ac:dyDescent="0.25">
      <c r="A110" s="62" t="s">
        <v>21</v>
      </c>
      <c r="B110" s="62"/>
      <c r="C110" s="2"/>
      <c r="D110" s="2"/>
      <c r="E110" s="2"/>
      <c r="F110" s="2"/>
      <c r="G110" s="2"/>
      <c r="H110" s="2"/>
      <c r="I110" s="2"/>
    </row>
    <row r="111" spans="1:9" x14ac:dyDescent="0.25">
      <c r="A111" s="2"/>
      <c r="B111" s="2"/>
      <c r="C111" s="2"/>
      <c r="D111" s="2"/>
      <c r="E111" s="2"/>
      <c r="F111" s="2"/>
      <c r="G111" s="2"/>
      <c r="H111" s="2"/>
      <c r="I111" s="2"/>
    </row>
    <row r="112" spans="1:9" x14ac:dyDescent="0.25">
      <c r="A112" s="2"/>
      <c r="B112" s="2"/>
      <c r="C112" s="2"/>
      <c r="D112" s="2"/>
      <c r="E112" s="2"/>
      <c r="F112" s="2"/>
      <c r="G112" s="2"/>
      <c r="H112" s="2"/>
      <c r="I112" s="2"/>
    </row>
    <row r="113" spans="1:6" ht="13.9" customHeight="1" x14ac:dyDescent="0.25"/>
    <row r="114" spans="1:6" hidden="1" x14ac:dyDescent="0.25">
      <c r="A114" s="82" t="s">
        <v>29</v>
      </c>
      <c r="B114" s="82"/>
      <c r="C114" s="82"/>
      <c r="D114" s="82"/>
      <c r="E114" s="82"/>
      <c r="F114" s="82"/>
    </row>
    <row r="115" spans="1:6" ht="49.5" hidden="1" customHeight="1" x14ac:dyDescent="0.25">
      <c r="A115" s="81" t="s">
        <v>22</v>
      </c>
      <c r="B115" s="81"/>
      <c r="C115" s="81"/>
      <c r="D115" s="81"/>
      <c r="E115" s="81"/>
      <c r="F115" s="81"/>
    </row>
    <row r="116" spans="1:6" ht="84.75" hidden="1" customHeight="1" x14ac:dyDescent="0.25">
      <c r="A116" s="81" t="s">
        <v>23</v>
      </c>
      <c r="B116" s="81"/>
      <c r="C116" s="81"/>
      <c r="D116" s="81"/>
      <c r="E116" s="81"/>
      <c r="F116" s="81"/>
    </row>
    <row r="117" spans="1:6" ht="59.25" hidden="1" customHeight="1" x14ac:dyDescent="0.25">
      <c r="A117" s="81" t="s">
        <v>24</v>
      </c>
      <c r="B117" s="81"/>
      <c r="C117" s="81"/>
      <c r="D117" s="81"/>
      <c r="E117" s="81"/>
      <c r="F117" s="81"/>
    </row>
    <row r="118" spans="1:6" ht="16.149999999999999" hidden="1" customHeight="1" x14ac:dyDescent="0.25">
      <c r="A118" s="81" t="s">
        <v>25</v>
      </c>
      <c r="B118" s="81"/>
      <c r="C118" s="81"/>
      <c r="D118" s="81"/>
      <c r="E118" s="81"/>
      <c r="F118" s="81"/>
    </row>
    <row r="119" spans="1:6" ht="26.45" hidden="1" customHeight="1" x14ac:dyDescent="0.25">
      <c r="A119" s="81" t="s">
        <v>26</v>
      </c>
      <c r="B119" s="81"/>
      <c r="C119" s="81"/>
      <c r="D119" s="81"/>
      <c r="E119" s="81"/>
      <c r="F119" s="81"/>
    </row>
    <row r="120" spans="1:6" ht="28.9" hidden="1" customHeight="1" x14ac:dyDescent="0.25">
      <c r="A120" s="81" t="s">
        <v>27</v>
      </c>
      <c r="B120" s="81"/>
      <c r="C120" s="81"/>
      <c r="D120" s="81"/>
      <c r="E120" s="81"/>
      <c r="F120" s="81"/>
    </row>
    <row r="121" spans="1:6" ht="29.45" hidden="1" customHeight="1" x14ac:dyDescent="0.25">
      <c r="A121" s="81" t="s">
        <v>28</v>
      </c>
      <c r="B121" s="81"/>
      <c r="C121" s="81"/>
      <c r="D121" s="81"/>
      <c r="E121" s="81"/>
      <c r="F121" s="81"/>
    </row>
    <row r="122" spans="1:6" ht="16.149999999999999" hidden="1" customHeight="1" x14ac:dyDescent="0.25">
      <c r="A122" s="82" t="s">
        <v>31</v>
      </c>
      <c r="B122" s="82"/>
      <c r="C122" s="82"/>
      <c r="D122" s="82"/>
      <c r="E122" s="82"/>
      <c r="F122" s="82"/>
    </row>
    <row r="123" spans="1:6" ht="118.9" hidden="1" customHeight="1" x14ac:dyDescent="0.25">
      <c r="A123" s="81" t="s">
        <v>192</v>
      </c>
      <c r="B123" s="81"/>
      <c r="C123" s="81"/>
      <c r="D123" s="81"/>
      <c r="E123" s="81"/>
      <c r="F123" s="81"/>
    </row>
  </sheetData>
  <mergeCells count="130">
    <mergeCell ref="E101:F101"/>
    <mergeCell ref="E102:F102"/>
    <mergeCell ref="E103:F103"/>
    <mergeCell ref="E104:F104"/>
    <mergeCell ref="E100:F100"/>
    <mergeCell ref="E91:F91"/>
    <mergeCell ref="E92:F92"/>
    <mergeCell ref="E93:F93"/>
    <mergeCell ref="E94:F94"/>
    <mergeCell ref="E95:F95"/>
    <mergeCell ref="E96:F96"/>
    <mergeCell ref="E97:F97"/>
    <mergeCell ref="E98:F98"/>
    <mergeCell ref="E99:F99"/>
    <mergeCell ref="E86:F86"/>
    <mergeCell ref="E87:F87"/>
    <mergeCell ref="E88:F88"/>
    <mergeCell ref="E89:F89"/>
    <mergeCell ref="E90:F90"/>
    <mergeCell ref="B98:B104"/>
    <mergeCell ref="A77:A84"/>
    <mergeCell ref="A98:A104"/>
    <mergeCell ref="C98:C104"/>
    <mergeCell ref="D98:D104"/>
    <mergeCell ref="C85:C97"/>
    <mergeCell ref="D85:D97"/>
    <mergeCell ref="B55:B56"/>
    <mergeCell ref="E55:F55"/>
    <mergeCell ref="E56:F56"/>
    <mergeCell ref="A55:A56"/>
    <mergeCell ref="D57:D60"/>
    <mergeCell ref="A57:A60"/>
    <mergeCell ref="B77:B81"/>
    <mergeCell ref="C77:C81"/>
    <mergeCell ref="D77:D81"/>
    <mergeCell ref="E62:F62"/>
    <mergeCell ref="E44:F44"/>
    <mergeCell ref="E48:F48"/>
    <mergeCell ref="E49:F49"/>
    <mergeCell ref="E50:F50"/>
    <mergeCell ref="E51:F51"/>
    <mergeCell ref="E52:F52"/>
    <mergeCell ref="E53:F53"/>
    <mergeCell ref="E54:F54"/>
    <mergeCell ref="E57:F57"/>
    <mergeCell ref="E61:F61"/>
    <mergeCell ref="E58:F58"/>
    <mergeCell ref="E59:F59"/>
    <mergeCell ref="E60:F60"/>
    <mergeCell ref="E37:F37"/>
    <mergeCell ref="E38:F38"/>
    <mergeCell ref="E39:F39"/>
    <mergeCell ref="E40:F40"/>
    <mergeCell ref="E41:F41"/>
    <mergeCell ref="E29:F29"/>
    <mergeCell ref="G2:H2"/>
    <mergeCell ref="B25:B26"/>
    <mergeCell ref="C25:C26"/>
    <mergeCell ref="D25:D26"/>
    <mergeCell ref="E18:F18"/>
    <mergeCell ref="A3:F3"/>
    <mergeCell ref="A5:F5"/>
    <mergeCell ref="A13:F13"/>
    <mergeCell ref="B12:E12"/>
    <mergeCell ref="E27:F27"/>
    <mergeCell ref="A25:A26"/>
    <mergeCell ref="A31:A41"/>
    <mergeCell ref="B31:B41"/>
    <mergeCell ref="C31:C41"/>
    <mergeCell ref="D31:D41"/>
    <mergeCell ref="A120:F120"/>
    <mergeCell ref="A121:F121"/>
    <mergeCell ref="A123:F123"/>
    <mergeCell ref="A114:F114"/>
    <mergeCell ref="A122:F122"/>
    <mergeCell ref="A115:F115"/>
    <mergeCell ref="A116:F116"/>
    <mergeCell ref="A117:F117"/>
    <mergeCell ref="A118:F118"/>
    <mergeCell ref="A119:F119"/>
    <mergeCell ref="A107:F107"/>
    <mergeCell ref="B16:B17"/>
    <mergeCell ref="A16:A17"/>
    <mergeCell ref="C16:C17"/>
    <mergeCell ref="D16:D17"/>
    <mergeCell ref="E17:F17"/>
    <mergeCell ref="E16:H16"/>
    <mergeCell ref="E19:F19"/>
    <mergeCell ref="E20:F20"/>
    <mergeCell ref="E70:F70"/>
    <mergeCell ref="E24:F24"/>
    <mergeCell ref="E26:F26"/>
    <mergeCell ref="E21:F21"/>
    <mergeCell ref="E23:F23"/>
    <mergeCell ref="E25:F25"/>
    <mergeCell ref="E30:F30"/>
    <mergeCell ref="E31:F31"/>
    <mergeCell ref="E67:F67"/>
    <mergeCell ref="E64:F64"/>
    <mergeCell ref="E32:F32"/>
    <mergeCell ref="E33:F33"/>
    <mergeCell ref="E34:F34"/>
    <mergeCell ref="E35:F35"/>
    <mergeCell ref="E42:F42"/>
    <mergeCell ref="E43:F43"/>
    <mergeCell ref="E45:F45"/>
    <mergeCell ref="E36:F36"/>
    <mergeCell ref="E63:F63"/>
    <mergeCell ref="E46:F46"/>
    <mergeCell ref="E47:F47"/>
    <mergeCell ref="C44:C53"/>
    <mergeCell ref="D44:D53"/>
    <mergeCell ref="B44:B53"/>
    <mergeCell ref="A44:A53"/>
    <mergeCell ref="B57:B60"/>
    <mergeCell ref="C57:C60"/>
    <mergeCell ref="E73:F73"/>
    <mergeCell ref="E65:F65"/>
    <mergeCell ref="E68:F68"/>
    <mergeCell ref="E71:F71"/>
    <mergeCell ref="E74:F74"/>
    <mergeCell ref="E77:F77"/>
    <mergeCell ref="E78:F78"/>
    <mergeCell ref="E79:F79"/>
    <mergeCell ref="E80:F80"/>
    <mergeCell ref="E81:F81"/>
    <mergeCell ref="E82:F82"/>
    <mergeCell ref="E83:F83"/>
    <mergeCell ref="E84:F84"/>
    <mergeCell ref="E85:F85"/>
  </mergeCells>
  <pageMargins left="0.70866141732283472" right="0.51181102362204722" top="0.35433070866141736" bottom="0.74803149606299213" header="0.31496062992125984" footer="0.31496062992125984"/>
  <pageSetup paperSize="9" scale="79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topLeftCell="A46" workbookViewId="0">
      <selection activeCell="D80" sqref="D80"/>
    </sheetView>
  </sheetViews>
  <sheetFormatPr defaultColWidth="8.85546875" defaultRowHeight="15" x14ac:dyDescent="0.25"/>
  <cols>
    <col min="1" max="1" width="4.28515625" style="2" customWidth="1"/>
    <col min="2" max="2" width="16" style="2" customWidth="1"/>
    <col min="3" max="3" width="42" style="2" customWidth="1"/>
    <col min="4" max="4" width="13.7109375" style="2" customWidth="1"/>
    <col min="5" max="5" width="12.7109375" style="2" customWidth="1"/>
    <col min="6" max="7" width="13.28515625" style="2" customWidth="1"/>
    <col min="8" max="8" width="33.7109375" style="2" customWidth="1"/>
    <col min="9" max="16384" width="8.85546875" style="2"/>
  </cols>
  <sheetData>
    <row r="1" spans="1:8" x14ac:dyDescent="0.25">
      <c r="D1" s="107" t="s">
        <v>30</v>
      </c>
      <c r="E1" s="107"/>
      <c r="F1" s="107"/>
      <c r="G1" s="107"/>
      <c r="H1" s="107"/>
    </row>
    <row r="2" spans="1:8" x14ac:dyDescent="0.25">
      <c r="A2" s="108" t="s">
        <v>181</v>
      </c>
      <c r="B2" s="108"/>
      <c r="C2" s="108"/>
      <c r="D2" s="108"/>
      <c r="E2" s="108"/>
      <c r="F2" s="108"/>
      <c r="G2" s="108"/>
      <c r="H2" s="108"/>
    </row>
    <row r="3" spans="1:8" ht="14.45" customHeight="1" x14ac:dyDescent="0.25">
      <c r="A3" s="109" t="s">
        <v>157</v>
      </c>
      <c r="B3" s="109"/>
      <c r="C3" s="109"/>
      <c r="D3" s="109"/>
      <c r="E3" s="109"/>
      <c r="F3" s="109"/>
      <c r="G3" s="109"/>
      <c r="H3" s="109"/>
    </row>
    <row r="4" spans="1:8" ht="23.45" customHeight="1" x14ac:dyDescent="0.25">
      <c r="A4" s="97" t="s">
        <v>7</v>
      </c>
      <c r="B4" s="97"/>
      <c r="C4" s="19"/>
      <c r="D4" s="19"/>
      <c r="E4" s="19"/>
      <c r="F4" s="19"/>
      <c r="G4" s="19"/>
      <c r="H4" s="19"/>
    </row>
    <row r="5" spans="1:8" ht="10.15" customHeight="1" x14ac:dyDescent="0.25">
      <c r="B5" s="98" t="s">
        <v>5</v>
      </c>
      <c r="C5" s="98"/>
      <c r="D5" s="98"/>
      <c r="E5" s="98"/>
      <c r="F5" s="98"/>
      <c r="G5" s="98"/>
      <c r="H5" s="98"/>
    </row>
    <row r="6" spans="1:8" ht="7.9" customHeight="1" x14ac:dyDescent="0.25"/>
    <row r="7" spans="1:8" x14ac:dyDescent="0.25">
      <c r="A7" s="20"/>
      <c r="B7" s="20"/>
      <c r="C7" s="20"/>
      <c r="D7" s="20"/>
      <c r="E7" s="20"/>
      <c r="F7" s="20"/>
      <c r="G7" s="20"/>
      <c r="H7" s="20"/>
    </row>
    <row r="8" spans="1:8" x14ac:dyDescent="0.25">
      <c r="B8" s="96" t="s">
        <v>6</v>
      </c>
      <c r="C8" s="96"/>
      <c r="D8" s="96"/>
      <c r="E8" s="96"/>
      <c r="F8" s="96"/>
      <c r="G8" s="96"/>
      <c r="H8" s="96"/>
    </row>
    <row r="9" spans="1:8" ht="9.6" customHeight="1" x14ac:dyDescent="0.25"/>
    <row r="10" spans="1:8" x14ac:dyDescent="0.25">
      <c r="A10" s="2" t="s">
        <v>4</v>
      </c>
    </row>
    <row r="12" spans="1:8" ht="21" customHeight="1" x14ac:dyDescent="0.25">
      <c r="A12" s="80" t="s">
        <v>32</v>
      </c>
      <c r="B12" s="80" t="s">
        <v>0</v>
      </c>
      <c r="C12" s="80"/>
      <c r="D12" s="80"/>
      <c r="E12" s="80" t="s">
        <v>33</v>
      </c>
      <c r="F12" s="80"/>
      <c r="G12" s="80" t="s">
        <v>34</v>
      </c>
      <c r="H12" s="80" t="s">
        <v>35</v>
      </c>
    </row>
    <row r="13" spans="1:8" ht="59.45" customHeight="1" x14ac:dyDescent="0.25">
      <c r="A13" s="80"/>
      <c r="B13" s="3" t="s">
        <v>36</v>
      </c>
      <c r="C13" s="3" t="s">
        <v>2</v>
      </c>
      <c r="D13" s="3" t="s">
        <v>182</v>
      </c>
      <c r="E13" s="3" t="s">
        <v>37</v>
      </c>
      <c r="F13" s="3" t="s">
        <v>38</v>
      </c>
      <c r="G13" s="80"/>
      <c r="H13" s="80"/>
    </row>
    <row r="14" spans="1:8" x14ac:dyDescent="0.25">
      <c r="A14" s="41">
        <v>1</v>
      </c>
      <c r="B14" s="41">
        <v>2</v>
      </c>
      <c r="C14" s="41">
        <v>3</v>
      </c>
      <c r="D14" s="41">
        <v>4</v>
      </c>
      <c r="E14" s="41">
        <v>5</v>
      </c>
      <c r="F14" s="41">
        <v>6</v>
      </c>
      <c r="G14" s="41">
        <v>7</v>
      </c>
      <c r="H14" s="41">
        <v>8</v>
      </c>
    </row>
    <row r="15" spans="1:8" s="21" customFormat="1" ht="12.75" x14ac:dyDescent="0.2">
      <c r="A15" s="101" t="s">
        <v>39</v>
      </c>
      <c r="B15" s="102"/>
      <c r="C15" s="102"/>
      <c r="D15" s="102"/>
      <c r="E15" s="102"/>
      <c r="F15" s="102"/>
      <c r="G15" s="102"/>
      <c r="H15" s="103"/>
    </row>
    <row r="16" spans="1:8" s="21" customFormat="1" ht="28.9" customHeight="1" x14ac:dyDescent="0.2">
      <c r="A16" s="22">
        <v>1</v>
      </c>
      <c r="B16" s="23" t="s">
        <v>187</v>
      </c>
      <c r="C16" s="24" t="s">
        <v>166</v>
      </c>
      <c r="D16" s="25" t="s">
        <v>40</v>
      </c>
      <c r="E16" s="26"/>
      <c r="F16" s="26">
        <f>-12.67</f>
        <v>-12.67</v>
      </c>
      <c r="G16" s="7">
        <f>F16+E16</f>
        <v>-12.67</v>
      </c>
      <c r="H16" s="27" t="s">
        <v>41</v>
      </c>
    </row>
    <row r="17" spans="1:8" s="21" customFormat="1" ht="31.15" customHeight="1" x14ac:dyDescent="0.2">
      <c r="A17" s="22">
        <v>2</v>
      </c>
      <c r="B17" s="23" t="s">
        <v>186</v>
      </c>
      <c r="C17" s="24" t="s">
        <v>165</v>
      </c>
      <c r="D17" s="25" t="s">
        <v>42</v>
      </c>
      <c r="E17" s="26"/>
      <c r="F17" s="26">
        <v>-24.98</v>
      </c>
      <c r="G17" s="7">
        <f>F17+E17</f>
        <v>-24.98</v>
      </c>
      <c r="H17" s="27" t="s">
        <v>41</v>
      </c>
    </row>
    <row r="18" spans="1:8" s="21" customFormat="1" ht="25.5" x14ac:dyDescent="0.2">
      <c r="A18" s="22">
        <v>3</v>
      </c>
      <c r="B18" s="23" t="s">
        <v>188</v>
      </c>
      <c r="C18" s="24" t="s">
        <v>43</v>
      </c>
      <c r="D18" s="25" t="s">
        <v>44</v>
      </c>
      <c r="E18" s="26"/>
      <c r="F18" s="26">
        <v>-4.92</v>
      </c>
      <c r="G18" s="7">
        <f t="shared" ref="G18:G31" si="0">F18+E18</f>
        <v>-4.92</v>
      </c>
      <c r="H18" s="27" t="s">
        <v>41</v>
      </c>
    </row>
    <row r="19" spans="1:8" s="21" customFormat="1" ht="25.5" x14ac:dyDescent="0.2">
      <c r="A19" s="22">
        <v>4</v>
      </c>
      <c r="B19" s="23" t="s">
        <v>189</v>
      </c>
      <c r="C19" s="24" t="s">
        <v>43</v>
      </c>
      <c r="D19" s="25" t="s">
        <v>45</v>
      </c>
      <c r="E19" s="26"/>
      <c r="F19" s="26">
        <v>-2.89</v>
      </c>
      <c r="G19" s="7">
        <f t="shared" si="0"/>
        <v>-2.89</v>
      </c>
      <c r="H19" s="27" t="s">
        <v>41</v>
      </c>
    </row>
    <row r="20" spans="1:8" s="21" customFormat="1" ht="25.5" x14ac:dyDescent="0.2">
      <c r="A20" s="22">
        <v>5</v>
      </c>
      <c r="B20" s="23" t="s">
        <v>46</v>
      </c>
      <c r="C20" s="24" t="s">
        <v>47</v>
      </c>
      <c r="D20" s="25" t="s">
        <v>48</v>
      </c>
      <c r="E20" s="26"/>
      <c r="F20" s="26">
        <v>-59.7</v>
      </c>
      <c r="G20" s="7">
        <f t="shared" si="0"/>
        <v>-59.7</v>
      </c>
      <c r="H20" s="27" t="s">
        <v>41</v>
      </c>
    </row>
    <row r="21" spans="1:8" s="21" customFormat="1" ht="30" customHeight="1" x14ac:dyDescent="0.2">
      <c r="A21" s="22">
        <v>6</v>
      </c>
      <c r="B21" s="23" t="s">
        <v>49</v>
      </c>
      <c r="C21" s="24" t="s">
        <v>50</v>
      </c>
      <c r="D21" s="25" t="s">
        <v>51</v>
      </c>
      <c r="E21" s="26"/>
      <c r="F21" s="26">
        <v>-59.5</v>
      </c>
      <c r="G21" s="7">
        <f t="shared" si="0"/>
        <v>-59.5</v>
      </c>
      <c r="H21" s="27" t="s">
        <v>41</v>
      </c>
    </row>
    <row r="22" spans="1:8" s="21" customFormat="1" ht="31.9" customHeight="1" x14ac:dyDescent="0.2">
      <c r="A22" s="22">
        <v>7</v>
      </c>
      <c r="B22" s="23" t="s">
        <v>52</v>
      </c>
      <c r="C22" s="24" t="s">
        <v>171</v>
      </c>
      <c r="D22" s="25" t="s">
        <v>53</v>
      </c>
      <c r="E22" s="26"/>
      <c r="F22" s="26">
        <v>-1.62</v>
      </c>
      <c r="G22" s="7">
        <f t="shared" si="0"/>
        <v>-1.62</v>
      </c>
      <c r="H22" s="27" t="s">
        <v>41</v>
      </c>
    </row>
    <row r="23" spans="1:8" s="21" customFormat="1" ht="31.15" customHeight="1" x14ac:dyDescent="0.2">
      <c r="A23" s="22">
        <v>8</v>
      </c>
      <c r="B23" s="23" t="s">
        <v>54</v>
      </c>
      <c r="C23" s="24" t="s">
        <v>167</v>
      </c>
      <c r="D23" s="25" t="s">
        <v>55</v>
      </c>
      <c r="E23" s="26"/>
      <c r="F23" s="26">
        <v>-3.04</v>
      </c>
      <c r="G23" s="7">
        <f t="shared" si="0"/>
        <v>-3.04</v>
      </c>
      <c r="H23" s="27" t="s">
        <v>41</v>
      </c>
    </row>
    <row r="24" spans="1:8" s="21" customFormat="1" ht="34.15" customHeight="1" x14ac:dyDescent="0.2">
      <c r="A24" s="22">
        <v>9</v>
      </c>
      <c r="B24" s="23" t="s">
        <v>56</v>
      </c>
      <c r="C24" s="24" t="s">
        <v>168</v>
      </c>
      <c r="D24" s="25" t="s">
        <v>57</v>
      </c>
      <c r="E24" s="26"/>
      <c r="F24" s="26">
        <v>-8.8800000000000008</v>
      </c>
      <c r="G24" s="7">
        <f t="shared" si="0"/>
        <v>-8.8800000000000008</v>
      </c>
      <c r="H24" s="27" t="s">
        <v>41</v>
      </c>
    </row>
    <row r="25" spans="1:8" s="21" customFormat="1" ht="40.15" customHeight="1" x14ac:dyDescent="0.2">
      <c r="A25" s="22">
        <v>10</v>
      </c>
      <c r="B25" s="23" t="s">
        <v>185</v>
      </c>
      <c r="C25" s="24" t="s">
        <v>169</v>
      </c>
      <c r="D25" s="25" t="s">
        <v>58</v>
      </c>
      <c r="E25" s="26"/>
      <c r="F25" s="26">
        <v>-11.27</v>
      </c>
      <c r="G25" s="7">
        <f t="shared" si="0"/>
        <v>-11.27</v>
      </c>
      <c r="H25" s="27" t="s">
        <v>41</v>
      </c>
    </row>
    <row r="26" spans="1:8" s="21" customFormat="1" ht="42.6" customHeight="1" x14ac:dyDescent="0.2">
      <c r="A26" s="22">
        <v>11</v>
      </c>
      <c r="B26" s="23" t="s">
        <v>59</v>
      </c>
      <c r="C26" s="24" t="s">
        <v>170</v>
      </c>
      <c r="D26" s="25" t="s">
        <v>12</v>
      </c>
      <c r="E26" s="26"/>
      <c r="F26" s="26">
        <v>-3.62</v>
      </c>
      <c r="G26" s="7">
        <f t="shared" si="0"/>
        <v>-3.62</v>
      </c>
      <c r="H26" s="27" t="s">
        <v>41</v>
      </c>
    </row>
    <row r="27" spans="1:8" s="21" customFormat="1" ht="28.9" customHeight="1" x14ac:dyDescent="0.2">
      <c r="A27" s="22">
        <v>12</v>
      </c>
      <c r="B27" s="23" t="s">
        <v>60</v>
      </c>
      <c r="C27" s="24" t="s">
        <v>61</v>
      </c>
      <c r="D27" s="25" t="s">
        <v>62</v>
      </c>
      <c r="E27" s="26"/>
      <c r="F27" s="26">
        <v>-7.19</v>
      </c>
      <c r="G27" s="7">
        <f t="shared" si="0"/>
        <v>-7.19</v>
      </c>
      <c r="H27" s="27" t="s">
        <v>41</v>
      </c>
    </row>
    <row r="28" spans="1:8" s="21" customFormat="1" ht="28.9" customHeight="1" x14ac:dyDescent="0.2">
      <c r="A28" s="22">
        <v>13</v>
      </c>
      <c r="B28" s="23" t="s">
        <v>63</v>
      </c>
      <c r="C28" s="24" t="s">
        <v>61</v>
      </c>
      <c r="D28" s="25" t="s">
        <v>64</v>
      </c>
      <c r="E28" s="26"/>
      <c r="F28" s="26">
        <v>-2.15</v>
      </c>
      <c r="G28" s="7">
        <f t="shared" si="0"/>
        <v>-2.15</v>
      </c>
      <c r="H28" s="27" t="s">
        <v>41</v>
      </c>
    </row>
    <row r="29" spans="1:8" s="21" customFormat="1" ht="38.450000000000003" customHeight="1" x14ac:dyDescent="0.2">
      <c r="A29" s="22">
        <v>14</v>
      </c>
      <c r="B29" s="23" t="s">
        <v>65</v>
      </c>
      <c r="C29" s="24" t="s">
        <v>172</v>
      </c>
      <c r="D29" s="25" t="s">
        <v>66</v>
      </c>
      <c r="E29" s="26"/>
      <c r="F29" s="26">
        <v>-1.2</v>
      </c>
      <c r="G29" s="7">
        <f t="shared" si="0"/>
        <v>-1.2</v>
      </c>
      <c r="H29" s="27" t="s">
        <v>41</v>
      </c>
    </row>
    <row r="30" spans="1:8" s="21" customFormat="1" ht="34.15" customHeight="1" x14ac:dyDescent="0.2">
      <c r="A30" s="22">
        <v>15</v>
      </c>
      <c r="B30" s="23" t="s">
        <v>67</v>
      </c>
      <c r="C30" s="24" t="s">
        <v>68</v>
      </c>
      <c r="D30" s="25" t="s">
        <v>69</v>
      </c>
      <c r="E30" s="26"/>
      <c r="F30" s="26">
        <v>-25</v>
      </c>
      <c r="G30" s="7">
        <f t="shared" si="0"/>
        <v>-25</v>
      </c>
      <c r="H30" s="27" t="s">
        <v>41</v>
      </c>
    </row>
    <row r="31" spans="1:8" s="21" customFormat="1" ht="45" customHeight="1" x14ac:dyDescent="0.2">
      <c r="A31" s="22">
        <v>16</v>
      </c>
      <c r="B31" s="23" t="s">
        <v>70</v>
      </c>
      <c r="C31" s="24" t="s">
        <v>184</v>
      </c>
      <c r="D31" s="25" t="s">
        <v>71</v>
      </c>
      <c r="E31" s="26"/>
      <c r="F31" s="26">
        <v>-31</v>
      </c>
      <c r="G31" s="7">
        <f t="shared" si="0"/>
        <v>-31</v>
      </c>
      <c r="H31" s="27" t="s">
        <v>41</v>
      </c>
    </row>
    <row r="32" spans="1:8" s="21" customFormat="1" ht="58.15" customHeight="1" x14ac:dyDescent="0.2">
      <c r="A32" s="22">
        <v>17</v>
      </c>
      <c r="B32" s="23" t="s">
        <v>156</v>
      </c>
      <c r="C32" s="24" t="s">
        <v>72</v>
      </c>
      <c r="D32" s="25" t="s">
        <v>73</v>
      </c>
      <c r="E32" s="26">
        <v>374.13</v>
      </c>
      <c r="F32" s="26">
        <v>-126.51</v>
      </c>
      <c r="G32" s="7">
        <f>E32+F32</f>
        <v>247.62</v>
      </c>
      <c r="H32" s="27" t="s">
        <v>74</v>
      </c>
    </row>
    <row r="33" spans="1:8" s="21" customFormat="1" ht="33" customHeight="1" x14ac:dyDescent="0.2">
      <c r="A33" s="22">
        <v>18</v>
      </c>
      <c r="B33" s="28" t="s">
        <v>75</v>
      </c>
      <c r="C33" s="29" t="s">
        <v>76</v>
      </c>
      <c r="D33" s="25" t="s">
        <v>42</v>
      </c>
      <c r="E33" s="26">
        <v>31</v>
      </c>
      <c r="F33" s="30"/>
      <c r="G33" s="7">
        <f t="shared" ref="G33:G36" si="1">E33+F33</f>
        <v>31</v>
      </c>
      <c r="H33" s="8" t="s">
        <v>77</v>
      </c>
    </row>
    <row r="34" spans="1:8" s="21" customFormat="1" ht="33" customHeight="1" x14ac:dyDescent="0.2">
      <c r="A34" s="25" t="s">
        <v>71</v>
      </c>
      <c r="B34" s="28" t="s">
        <v>79</v>
      </c>
      <c r="C34" s="29" t="s">
        <v>80</v>
      </c>
      <c r="D34" s="25" t="s">
        <v>44</v>
      </c>
      <c r="E34" s="26">
        <v>31</v>
      </c>
      <c r="F34" s="30"/>
      <c r="G34" s="7">
        <f t="shared" si="1"/>
        <v>31</v>
      </c>
      <c r="H34" s="8" t="s">
        <v>77</v>
      </c>
    </row>
    <row r="35" spans="1:8" s="21" customFormat="1" ht="39" customHeight="1" x14ac:dyDescent="0.2">
      <c r="A35" s="25" t="s">
        <v>173</v>
      </c>
      <c r="B35" s="28" t="s">
        <v>81</v>
      </c>
      <c r="C35" s="29" t="s">
        <v>82</v>
      </c>
      <c r="D35" s="25" t="s">
        <v>45</v>
      </c>
      <c r="E35" s="26">
        <v>15.1</v>
      </c>
      <c r="F35" s="30"/>
      <c r="G35" s="7">
        <f t="shared" si="1"/>
        <v>15.1</v>
      </c>
      <c r="H35" s="8" t="s">
        <v>77</v>
      </c>
    </row>
    <row r="36" spans="1:8" s="21" customFormat="1" ht="37.15" customHeight="1" x14ac:dyDescent="0.2">
      <c r="A36" s="25" t="s">
        <v>174</v>
      </c>
      <c r="B36" s="28" t="s">
        <v>84</v>
      </c>
      <c r="C36" s="29" t="s">
        <v>85</v>
      </c>
      <c r="D36" s="25" t="s">
        <v>48</v>
      </c>
      <c r="E36" s="26">
        <v>226.8</v>
      </c>
      <c r="F36" s="30"/>
      <c r="G36" s="7">
        <f t="shared" si="1"/>
        <v>226.8</v>
      </c>
      <c r="H36" s="8" t="s">
        <v>77</v>
      </c>
    </row>
    <row r="37" spans="1:8" s="21" customFormat="1" ht="16.5" customHeight="1" x14ac:dyDescent="0.2">
      <c r="A37" s="101" t="s">
        <v>86</v>
      </c>
      <c r="B37" s="102"/>
      <c r="C37" s="102"/>
      <c r="D37" s="102"/>
      <c r="E37" s="102"/>
      <c r="F37" s="102"/>
      <c r="G37" s="102"/>
      <c r="H37" s="103"/>
    </row>
    <row r="38" spans="1:8" s="21" customFormat="1" ht="30.75" customHeight="1" x14ac:dyDescent="0.2">
      <c r="A38" s="25" t="s">
        <v>78</v>
      </c>
      <c r="B38" s="24" t="s">
        <v>175</v>
      </c>
      <c r="C38" s="24" t="s">
        <v>176</v>
      </c>
      <c r="D38" s="25" t="s">
        <v>51</v>
      </c>
      <c r="E38" s="9">
        <v>695.27</v>
      </c>
      <c r="F38" s="10"/>
      <c r="G38" s="7">
        <f>E38-F38</f>
        <v>695.27</v>
      </c>
      <c r="H38" s="8" t="s">
        <v>77</v>
      </c>
    </row>
    <row r="39" spans="1:8" s="31" customFormat="1" ht="33" customHeight="1" x14ac:dyDescent="0.25">
      <c r="A39" s="25" t="s">
        <v>88</v>
      </c>
      <c r="B39" s="24" t="s">
        <v>177</v>
      </c>
      <c r="C39" s="29"/>
      <c r="D39" s="11" t="s">
        <v>53</v>
      </c>
      <c r="E39" s="9"/>
      <c r="F39" s="10"/>
      <c r="G39" s="7"/>
      <c r="H39" s="8" t="s">
        <v>77</v>
      </c>
    </row>
    <row r="40" spans="1:8" s="31" customFormat="1" ht="33" customHeight="1" x14ac:dyDescent="0.25">
      <c r="A40" s="25" t="s">
        <v>89</v>
      </c>
      <c r="B40" s="24" t="s">
        <v>178</v>
      </c>
      <c r="C40" s="29"/>
      <c r="D40" s="11" t="s">
        <v>55</v>
      </c>
      <c r="E40" s="9">
        <v>211.92</v>
      </c>
      <c r="F40" s="10"/>
      <c r="G40" s="7">
        <f t="shared" ref="G40:G41" si="2">E40-F40</f>
        <v>211.92</v>
      </c>
      <c r="H40" s="8" t="s">
        <v>77</v>
      </c>
    </row>
    <row r="41" spans="1:8" s="31" customFormat="1" ht="33" customHeight="1" x14ac:dyDescent="0.25">
      <c r="A41" s="25" t="s">
        <v>90</v>
      </c>
      <c r="B41" s="24" t="s">
        <v>179</v>
      </c>
      <c r="C41" s="29"/>
      <c r="D41" s="11" t="s">
        <v>57</v>
      </c>
      <c r="E41" s="9">
        <v>8156.36</v>
      </c>
      <c r="F41" s="10"/>
      <c r="G41" s="7">
        <f t="shared" si="2"/>
        <v>8156.36</v>
      </c>
      <c r="H41" s="8" t="s">
        <v>77</v>
      </c>
    </row>
    <row r="42" spans="1:8" s="31" customFormat="1" ht="22.15" customHeight="1" x14ac:dyDescent="0.25">
      <c r="A42" s="25" t="s">
        <v>180</v>
      </c>
      <c r="B42" s="29"/>
      <c r="C42" s="29"/>
      <c r="E42" s="9"/>
      <c r="F42" s="10"/>
      <c r="G42" s="7"/>
      <c r="H42" s="8"/>
    </row>
    <row r="43" spans="1:8" s="32" customFormat="1" ht="15" customHeight="1" x14ac:dyDescent="0.25">
      <c r="A43" s="101" t="s">
        <v>91</v>
      </c>
      <c r="B43" s="102"/>
      <c r="C43" s="102"/>
      <c r="D43" s="102"/>
      <c r="E43" s="102"/>
      <c r="F43" s="102"/>
      <c r="G43" s="102"/>
      <c r="H43" s="103"/>
    </row>
    <row r="44" spans="1:8" s="31" customFormat="1" ht="73.150000000000006" customHeight="1" x14ac:dyDescent="0.25">
      <c r="A44" s="25" t="s">
        <v>92</v>
      </c>
      <c r="B44" s="24" t="s">
        <v>93</v>
      </c>
      <c r="C44" s="24" t="s">
        <v>190</v>
      </c>
      <c r="D44" s="12" t="s">
        <v>94</v>
      </c>
      <c r="E44" s="13">
        <v>539.36</v>
      </c>
      <c r="F44" s="14">
        <v>-247</v>
      </c>
      <c r="G44" s="7">
        <f>F44+E44</f>
        <v>292.36</v>
      </c>
      <c r="H44" s="8" t="s">
        <v>95</v>
      </c>
    </row>
    <row r="45" spans="1:8" s="32" customFormat="1" ht="15" customHeight="1" x14ac:dyDescent="0.25">
      <c r="A45" s="101" t="s">
        <v>96</v>
      </c>
      <c r="B45" s="102"/>
      <c r="C45" s="102"/>
      <c r="D45" s="102"/>
      <c r="E45" s="102"/>
      <c r="F45" s="102"/>
      <c r="G45" s="102"/>
      <c r="H45" s="103"/>
    </row>
    <row r="46" spans="1:8" s="31" customFormat="1" ht="30" x14ac:dyDescent="0.25">
      <c r="A46" s="25" t="s">
        <v>97</v>
      </c>
      <c r="B46" s="42" t="s">
        <v>191</v>
      </c>
      <c r="C46" s="15" t="s">
        <v>98</v>
      </c>
      <c r="D46" s="11" t="s">
        <v>99</v>
      </c>
      <c r="E46" s="9">
        <v>45.61</v>
      </c>
      <c r="F46" s="10">
        <v>-3.99</v>
      </c>
      <c r="G46" s="7">
        <f>F46+E46</f>
        <v>41.62</v>
      </c>
      <c r="H46" s="8" t="s">
        <v>87</v>
      </c>
    </row>
    <row r="47" spans="1:8" s="31" customFormat="1" ht="72" customHeight="1" x14ac:dyDescent="0.25">
      <c r="A47" s="25" t="s">
        <v>100</v>
      </c>
      <c r="B47" s="24" t="s">
        <v>101</v>
      </c>
      <c r="C47" s="24" t="s">
        <v>102</v>
      </c>
      <c r="D47" s="12" t="s">
        <v>103</v>
      </c>
      <c r="E47" s="13">
        <v>1204.3900000000001</v>
      </c>
      <c r="F47" s="14">
        <v>-551.55999999999995</v>
      </c>
      <c r="G47" s="7">
        <f t="shared" ref="G47" si="3">F47+E47</f>
        <v>652.83000000000015</v>
      </c>
      <c r="H47" s="8" t="s">
        <v>104</v>
      </c>
    </row>
    <row r="48" spans="1:8" s="32" customFormat="1" ht="15" customHeight="1" x14ac:dyDescent="0.25">
      <c r="A48" s="101" t="s">
        <v>106</v>
      </c>
      <c r="B48" s="102"/>
      <c r="C48" s="102"/>
      <c r="D48" s="102"/>
      <c r="E48" s="102"/>
      <c r="F48" s="102"/>
      <c r="G48" s="102"/>
      <c r="H48" s="103"/>
    </row>
    <row r="49" spans="1:8" s="31" customFormat="1" ht="75.599999999999994" customHeight="1" x14ac:dyDescent="0.25">
      <c r="A49" s="25" t="s">
        <v>105</v>
      </c>
      <c r="B49" s="24" t="s">
        <v>163</v>
      </c>
      <c r="C49" s="24" t="s">
        <v>108</v>
      </c>
      <c r="D49" s="33" t="s">
        <v>109</v>
      </c>
      <c r="E49" s="34">
        <v>414.71</v>
      </c>
      <c r="F49" s="35">
        <v>-194.38</v>
      </c>
      <c r="G49" s="26">
        <f>F49+E49</f>
        <v>220.32999999999998</v>
      </c>
      <c r="H49" s="27" t="s">
        <v>110</v>
      </c>
    </row>
    <row r="50" spans="1:8" s="32" customFormat="1" ht="71.45" customHeight="1" x14ac:dyDescent="0.25">
      <c r="A50" s="104" t="s">
        <v>111</v>
      </c>
      <c r="B50" s="105"/>
      <c r="C50" s="105"/>
      <c r="D50" s="105"/>
      <c r="E50" s="105"/>
      <c r="F50" s="105"/>
      <c r="G50" s="105"/>
      <c r="H50" s="106"/>
    </row>
    <row r="51" spans="1:8" s="32" customFormat="1" ht="25.5" x14ac:dyDescent="0.25">
      <c r="A51" s="36" t="s">
        <v>107</v>
      </c>
      <c r="B51" s="24" t="s">
        <v>113</v>
      </c>
      <c r="C51" s="24" t="s">
        <v>114</v>
      </c>
      <c r="D51" s="27" t="s">
        <v>115</v>
      </c>
      <c r="E51" s="37">
        <f>232.9+349.35</f>
        <v>582.25</v>
      </c>
      <c r="F51" s="38"/>
      <c r="G51" s="26">
        <f t="shared" ref="G51:G52" si="4">E51+F51</f>
        <v>582.25</v>
      </c>
      <c r="H51" s="27"/>
    </row>
    <row r="52" spans="1:8" s="32" customFormat="1" ht="49.9" customHeight="1" x14ac:dyDescent="0.25">
      <c r="A52" s="36" t="s">
        <v>112</v>
      </c>
      <c r="B52" s="24" t="s">
        <v>158</v>
      </c>
      <c r="C52" s="24" t="s">
        <v>117</v>
      </c>
      <c r="D52" s="27" t="s">
        <v>118</v>
      </c>
      <c r="E52" s="38">
        <f>95+70</f>
        <v>165</v>
      </c>
      <c r="F52" s="38"/>
      <c r="G52" s="26">
        <f t="shared" si="4"/>
        <v>165</v>
      </c>
      <c r="H52" s="27" t="s">
        <v>87</v>
      </c>
    </row>
    <row r="53" spans="1:8" s="32" customFormat="1" ht="42" customHeight="1" x14ac:dyDescent="0.25">
      <c r="A53" s="36" t="s">
        <v>116</v>
      </c>
      <c r="B53" s="24" t="s">
        <v>159</v>
      </c>
      <c r="C53" s="24" t="s">
        <v>120</v>
      </c>
      <c r="D53" s="27" t="s">
        <v>121</v>
      </c>
      <c r="E53" s="38">
        <f>86.31+78.5</f>
        <v>164.81</v>
      </c>
      <c r="F53" s="38"/>
      <c r="G53" s="26">
        <f>E53+F53</f>
        <v>164.81</v>
      </c>
      <c r="H53" s="27" t="s">
        <v>87</v>
      </c>
    </row>
    <row r="54" spans="1:8" s="32" customFormat="1" ht="43.5" customHeight="1" x14ac:dyDescent="0.25">
      <c r="A54" s="36" t="s">
        <v>119</v>
      </c>
      <c r="B54" s="24" t="s">
        <v>123</v>
      </c>
      <c r="C54" s="24" t="s">
        <v>124</v>
      </c>
      <c r="D54" s="27" t="s">
        <v>125</v>
      </c>
      <c r="E54" s="38">
        <f>95.15+57.5</f>
        <v>152.65</v>
      </c>
      <c r="F54" s="38"/>
      <c r="G54" s="26">
        <f>E54+F54</f>
        <v>152.65</v>
      </c>
      <c r="H54" s="27" t="s">
        <v>87</v>
      </c>
    </row>
    <row r="55" spans="1:8" s="32" customFormat="1" ht="25.5" x14ac:dyDescent="0.25">
      <c r="A55" s="36" t="s">
        <v>122</v>
      </c>
      <c r="B55" s="24" t="s">
        <v>127</v>
      </c>
      <c r="C55" s="24" t="s">
        <v>128</v>
      </c>
      <c r="D55" s="27" t="s">
        <v>129</v>
      </c>
      <c r="E55" s="38">
        <v>59.85</v>
      </c>
      <c r="F55" s="38"/>
      <c r="G55" s="26">
        <f t="shared" ref="G55:G58" si="5">E55-F55</f>
        <v>59.85</v>
      </c>
      <c r="H55" s="27" t="s">
        <v>87</v>
      </c>
    </row>
    <row r="56" spans="1:8" s="32" customFormat="1" ht="33" customHeight="1" x14ac:dyDescent="0.25">
      <c r="A56" s="36" t="s">
        <v>126</v>
      </c>
      <c r="B56" s="24" t="s">
        <v>160</v>
      </c>
      <c r="C56" s="24" t="s">
        <v>131</v>
      </c>
      <c r="D56" s="27" t="s">
        <v>132</v>
      </c>
      <c r="E56" s="38">
        <v>204.16</v>
      </c>
      <c r="F56" s="38"/>
      <c r="G56" s="26">
        <f t="shared" si="5"/>
        <v>204.16</v>
      </c>
      <c r="H56" s="27" t="s">
        <v>183</v>
      </c>
    </row>
    <row r="57" spans="1:8" s="32" customFormat="1" ht="46.15" customHeight="1" x14ac:dyDescent="0.25">
      <c r="A57" s="36" t="s">
        <v>130</v>
      </c>
      <c r="B57" s="24" t="s">
        <v>162</v>
      </c>
      <c r="C57" s="24" t="s">
        <v>134</v>
      </c>
      <c r="D57" s="27" t="s">
        <v>135</v>
      </c>
      <c r="E57" s="38">
        <v>20</v>
      </c>
      <c r="F57" s="38"/>
      <c r="G57" s="26">
        <f t="shared" si="5"/>
        <v>20</v>
      </c>
      <c r="H57" s="27" t="s">
        <v>183</v>
      </c>
    </row>
    <row r="58" spans="1:8" s="32" customFormat="1" ht="57" customHeight="1" x14ac:dyDescent="0.25">
      <c r="A58" s="36" t="s">
        <v>133</v>
      </c>
      <c r="B58" s="24" t="s">
        <v>161</v>
      </c>
      <c r="C58" s="24" t="s">
        <v>137</v>
      </c>
      <c r="D58" s="27" t="s">
        <v>138</v>
      </c>
      <c r="E58" s="38">
        <v>63.1</v>
      </c>
      <c r="F58" s="38"/>
      <c r="G58" s="26">
        <f t="shared" si="5"/>
        <v>63.1</v>
      </c>
      <c r="H58" s="27" t="s">
        <v>183</v>
      </c>
    </row>
    <row r="59" spans="1:8" s="32" customFormat="1" ht="54.6" customHeight="1" x14ac:dyDescent="0.25">
      <c r="A59" s="36" t="s">
        <v>136</v>
      </c>
      <c r="B59" s="24" t="s">
        <v>140</v>
      </c>
      <c r="C59" s="24" t="s">
        <v>141</v>
      </c>
      <c r="D59" s="27" t="s">
        <v>142</v>
      </c>
      <c r="E59" s="38">
        <v>0</v>
      </c>
      <c r="F59" s="38">
        <v>-76.709999999999994</v>
      </c>
      <c r="G59" s="26">
        <f>E59+F59</f>
        <v>-76.709999999999994</v>
      </c>
      <c r="H59" s="27" t="s">
        <v>143</v>
      </c>
    </row>
    <row r="60" spans="1:8" s="32" customFormat="1" ht="41.45" customHeight="1" x14ac:dyDescent="0.25">
      <c r="A60" s="36" t="s">
        <v>139</v>
      </c>
      <c r="B60" s="24" t="s">
        <v>164</v>
      </c>
      <c r="C60" s="29" t="s">
        <v>145</v>
      </c>
      <c r="D60" s="27" t="s">
        <v>83</v>
      </c>
      <c r="E60" s="38">
        <v>190.08</v>
      </c>
      <c r="F60" s="38"/>
      <c r="G60" s="7">
        <f t="shared" ref="G60:G61" si="6">F60+E60</f>
        <v>190.08</v>
      </c>
      <c r="H60" s="27" t="s">
        <v>183</v>
      </c>
    </row>
    <row r="61" spans="1:8" s="31" customFormat="1" ht="60" x14ac:dyDescent="0.25">
      <c r="A61" s="36" t="s">
        <v>144</v>
      </c>
      <c r="B61" s="16" t="s">
        <v>147</v>
      </c>
      <c r="C61" s="16" t="s">
        <v>148</v>
      </c>
      <c r="D61" s="12" t="s">
        <v>149</v>
      </c>
      <c r="E61" s="13">
        <v>1228.4100000000001</v>
      </c>
      <c r="F61" s="14">
        <v>-349.28</v>
      </c>
      <c r="G61" s="7">
        <f t="shared" si="6"/>
        <v>879.13000000000011</v>
      </c>
      <c r="H61" s="8" t="s">
        <v>150</v>
      </c>
    </row>
    <row r="62" spans="1:8" s="31" customFormat="1" ht="75" x14ac:dyDescent="0.25">
      <c r="A62" s="36" t="s">
        <v>146</v>
      </c>
      <c r="B62" s="16" t="s">
        <v>151</v>
      </c>
      <c r="C62" s="16" t="s">
        <v>152</v>
      </c>
      <c r="D62" s="12" t="s">
        <v>153</v>
      </c>
      <c r="E62" s="13">
        <v>8178.19</v>
      </c>
      <c r="F62" s="14">
        <v>-3846.32</v>
      </c>
      <c r="G62" s="7">
        <f>F62+E62</f>
        <v>4331.869999999999</v>
      </c>
      <c r="H62" s="8" t="s">
        <v>154</v>
      </c>
    </row>
    <row r="63" spans="1:8" s="21" customFormat="1" ht="16.149999999999999" customHeight="1" x14ac:dyDescent="0.2">
      <c r="A63" s="39"/>
      <c r="B63" s="39"/>
      <c r="C63" s="17" t="s">
        <v>155</v>
      </c>
      <c r="D63" s="40"/>
      <c r="E63" s="18">
        <f>SUM(E16:E36)+SUM(E38:E42)+E44+SUM(E46:E47)+E49+SUM(E51:E62)</f>
        <v>22954.15</v>
      </c>
      <c r="F63" s="18">
        <f>SUM(F51:F62,F49,F46:F47,F44,F38:F42,F16:F36)</f>
        <v>-5655.3799999999992</v>
      </c>
      <c r="G63" s="18">
        <f>SUM(G51:G62,G49,G46:G47,G44,G38:G42,G16:G36)</f>
        <v>17298.769999999997</v>
      </c>
      <c r="H63" s="39"/>
    </row>
    <row r="64" spans="1:8" ht="6.6" customHeight="1" x14ac:dyDescent="0.25"/>
    <row r="65" spans="1:8" ht="6.6" customHeight="1" x14ac:dyDescent="0.25"/>
    <row r="66" spans="1:8" customFormat="1" x14ac:dyDescent="0.25">
      <c r="A66" s="95" t="s">
        <v>8</v>
      </c>
      <c r="B66" s="95"/>
      <c r="C66" s="94"/>
      <c r="D66" s="94"/>
      <c r="E66" s="94"/>
      <c r="F66" s="94"/>
      <c r="G66" s="94"/>
      <c r="H66" s="94"/>
    </row>
    <row r="67" spans="1:8" customFormat="1" ht="18" customHeight="1" x14ac:dyDescent="0.25">
      <c r="B67" s="1"/>
      <c r="C67" s="99" t="s">
        <v>9</v>
      </c>
      <c r="D67" s="99"/>
      <c r="E67" s="99"/>
      <c r="F67" s="99"/>
      <c r="G67" s="99"/>
      <c r="H67" s="99"/>
    </row>
    <row r="68" spans="1:8" customFormat="1" ht="6.6" customHeight="1" x14ac:dyDescent="0.25">
      <c r="B68" s="1"/>
      <c r="C68" s="1"/>
      <c r="D68" s="1"/>
      <c r="E68" s="1"/>
      <c r="F68" s="1"/>
      <c r="G68" s="1"/>
      <c r="H68" s="1"/>
    </row>
    <row r="69" spans="1:8" customFormat="1" x14ac:dyDescent="0.25">
      <c r="A69" s="93" t="s">
        <v>10</v>
      </c>
      <c r="B69" s="93"/>
      <c r="C69" s="94"/>
      <c r="D69" s="94"/>
      <c r="E69" s="94"/>
      <c r="F69" s="94"/>
      <c r="G69" s="94"/>
      <c r="H69" s="94"/>
    </row>
    <row r="70" spans="1:8" customFormat="1" ht="15.6" customHeight="1" x14ac:dyDescent="0.25">
      <c r="B70" s="1"/>
      <c r="C70" s="100" t="s">
        <v>11</v>
      </c>
      <c r="D70" s="100"/>
      <c r="E70" s="100"/>
      <c r="F70" s="100"/>
      <c r="G70" s="100"/>
      <c r="H70" s="100"/>
    </row>
  </sheetData>
  <mergeCells count="23">
    <mergeCell ref="C70:H70"/>
    <mergeCell ref="A15:H15"/>
    <mergeCell ref="A37:H37"/>
    <mergeCell ref="A43:H43"/>
    <mergeCell ref="A45:H45"/>
    <mergeCell ref="A48:H48"/>
    <mergeCell ref="A50:H50"/>
    <mergeCell ref="A66:B66"/>
    <mergeCell ref="C66:H66"/>
    <mergeCell ref="C67:H67"/>
    <mergeCell ref="A69:B69"/>
    <mergeCell ref="C69:H69"/>
    <mergeCell ref="D1:H1"/>
    <mergeCell ref="A12:A13"/>
    <mergeCell ref="B12:D12"/>
    <mergeCell ref="E12:F12"/>
    <mergeCell ref="G12:G13"/>
    <mergeCell ref="H12:H13"/>
    <mergeCell ref="A4:B4"/>
    <mergeCell ref="B5:H5"/>
    <mergeCell ref="B8:H8"/>
    <mergeCell ref="A3:H3"/>
    <mergeCell ref="A2:H2"/>
  </mergeCells>
  <pageMargins left="0.70866141732283472" right="0.51181102362204722" top="0.55118110236220474" bottom="0.55118110236220474" header="0.31496062992125984" footer="0.31496062992125984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ВОР</vt:lpstr>
      <vt:lpstr>СОПОСТАВИТЕЛЬНАЯ ИЗМ СТОИМОСТИ</vt:lpstr>
    </vt:vector>
  </TitlesOfParts>
  <Company>WolfishLair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Смышляев Павел Викторович</cp:lastModifiedBy>
  <cp:lastPrinted>2026-03-18T02:46:22Z</cp:lastPrinted>
  <dcterms:created xsi:type="dcterms:W3CDTF">2023-01-18T17:23:40Z</dcterms:created>
  <dcterms:modified xsi:type="dcterms:W3CDTF">2026-03-27T08:20:02Z</dcterms:modified>
</cp:coreProperties>
</file>