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_НОВОСИБИРСК\Сотникова\ВОР\"/>
    </mc:Choice>
  </mc:AlternateContent>
  <xr:revisionPtr revIDLastSave="0" documentId="13_ncr:1_{F47CCFDE-7749-40EB-AF60-473348177476}" xr6:coauthVersionLast="47" xr6:coauthVersionMax="47" xr10:uidLastSave="{00000000-0000-0000-0000-000000000000}"/>
  <bookViews>
    <workbookView xWindow="2265" yWindow="960" windowWidth="26535" windowHeight="15240" xr2:uid="{00000000-000D-0000-FFFF-FFFF00000000}"/>
  </bookViews>
  <sheets>
    <sheet name="ВОР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2" l="1"/>
  <c r="E34" i="2" s="1"/>
  <c r="E29" i="2"/>
  <c r="E28" i="2"/>
  <c r="E27" i="2" s="1"/>
  <c r="E30" i="2"/>
  <c r="E26" i="2"/>
  <c r="E25" i="2" s="1"/>
  <c r="E31" i="2"/>
  <c r="E32" i="2" s="1"/>
  <c r="E20" i="2"/>
  <c r="E21" i="2" s="1"/>
  <c r="E13" i="2"/>
  <c r="E18" i="2"/>
  <c r="E16" i="2"/>
  <c r="E11" i="2"/>
  <c r="E10" i="2" s="1"/>
  <c r="E22" i="2"/>
  <c r="E23" i="2" s="1"/>
  <c r="E19" i="2" l="1"/>
  <c r="E17" i="2"/>
  <c r="E15" i="2"/>
</calcChain>
</file>

<file path=xl/sharedStrings.xml><?xml version="1.0" encoding="utf-8"?>
<sst xmlns="http://schemas.openxmlformats.org/spreadsheetml/2006/main" count="71" uniqueCount="35">
  <si>
    <t>шт</t>
  </si>
  <si>
    <t>м2</t>
  </si>
  <si>
    <t>м3</t>
  </si>
  <si>
    <t>Объект образования (общеобразовательная школа на 1100 мест) по ул. Николая Сотникова в Кировском районе г.Новосибирска</t>
  </si>
  <si>
    <t>*Расход материалов принять согласно нормам ГЭСН (кроме указанных)</t>
  </si>
  <si>
    <t>№
п/п</t>
  </si>
  <si>
    <t>Наименование работ</t>
  </si>
  <si>
    <t>Ед.изм</t>
  </si>
  <si>
    <t>Объем</t>
  </si>
  <si>
    <t>Примечание</t>
  </si>
  <si>
    <t>Огрунтовка металлических изделий грунтовкой ГФ-021 за 1 раз</t>
  </si>
  <si>
    <t>Окраска металлических огрунтованных поверхностей: эмалью ПФ-115 за 2 раза</t>
  </si>
  <si>
    <t>Грунтовка ГФ-021. Один слой</t>
  </si>
  <si>
    <t>Эмаль ПФ-112. Два слоя. Объем дан на один слой.</t>
  </si>
  <si>
    <t>Ведомость объёмов работ №14-1 от 13.02.2026г</t>
  </si>
  <si>
    <t>Ведомость объемов работ №14-1 от 13.02.26 не учитывает огнезащиту металлических элементов.</t>
  </si>
  <si>
    <t>Устройство монолитных заделок по узлам А, Б, В</t>
  </si>
  <si>
    <t>Армирование</t>
  </si>
  <si>
    <t>Арматура Ø10 А500С</t>
  </si>
  <si>
    <t>Монтаж пластин на анкера (сверление отверстий в жб, в пластине)</t>
  </si>
  <si>
    <t>Пластина гнутая 8*80*250 (с отв.д.12мм)</t>
  </si>
  <si>
    <t>Анкер с гайкой 10*77</t>
  </si>
  <si>
    <t>УЗЕЛ Б (3шт)</t>
  </si>
  <si>
    <t>кг</t>
  </si>
  <si>
    <t>УЗЕЛ А (1шт)</t>
  </si>
  <si>
    <t>Бетонирование узла</t>
  </si>
  <si>
    <t>Бетон В25 F150 W4</t>
  </si>
  <si>
    <t>УЗЕЛ В (2шт)</t>
  </si>
  <si>
    <t>Пластина 8*80*265 (с отв.д.12мм)</t>
  </si>
  <si>
    <t>ГОСТ 34028-2016</t>
  </si>
  <si>
    <t>Всего 4шт  ГОСТ 19903-2015</t>
  </si>
  <si>
    <t>Всего 4 шт  ГОСТ 19903-2015</t>
  </si>
  <si>
    <t>Всего 12шт  ГОСТ 19903-2015</t>
  </si>
  <si>
    <t>Сварные соединения выполняются по ГОСТ 5264-80, электроды для сварки Э46А по ГОСТ 9467-75.</t>
  </si>
  <si>
    <t>Рабочая документация шифр 7018-КЖ.0 (предварительная выдача л.19 от 03.10.25, л. 19.1 от 25.12.25, л.19.2 от 25.12.25,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</si>
</sst>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4"/>
  <sheetViews>
    <sheetView tabSelected="1" zoomScaleNormal="100" workbookViewId="0">
      <pane xSplit="6" ySplit="7" topLeftCell="G8" activePane="bottomRight" state="frozen"/>
      <selection pane="topRight" activeCell="K1" sqref="K1"/>
      <selection pane="bottomLeft" activeCell="A6" sqref="A6"/>
      <selection pane="bottomRight" activeCell="F7" sqref="F7"/>
    </sheetView>
  </sheetViews>
  <sheetFormatPr defaultRowHeight="15" x14ac:dyDescent="0.25"/>
  <cols>
    <col min="1" max="1" width="4.5703125" style="3" customWidth="1"/>
    <col min="2" max="2" width="8.42578125" style="5" customWidth="1"/>
    <col min="3" max="3" width="69.140625" style="3" customWidth="1"/>
    <col min="4" max="4" width="9.140625" style="3"/>
    <col min="5" max="5" width="12.7109375" style="4" customWidth="1"/>
    <col min="6" max="6" width="64.85546875" style="3" customWidth="1"/>
    <col min="7" max="16384" width="9.140625" style="3"/>
  </cols>
  <sheetData>
    <row r="1" spans="2:6" ht="18.75" x14ac:dyDescent="0.25">
      <c r="B1" s="26" t="s">
        <v>14</v>
      </c>
      <c r="C1" s="26"/>
      <c r="D1" s="26"/>
      <c r="E1" s="26"/>
      <c r="F1" s="26"/>
    </row>
    <row r="2" spans="2:6" ht="18.75" customHeight="1" x14ac:dyDescent="0.25">
      <c r="B2" s="25" t="s">
        <v>3</v>
      </c>
      <c r="C2" s="25"/>
      <c r="D2" s="25"/>
      <c r="E2" s="25"/>
      <c r="F2" s="25"/>
    </row>
    <row r="3" spans="2:6" ht="15.75" x14ac:dyDescent="0.25">
      <c r="B3" s="24" t="s">
        <v>34</v>
      </c>
      <c r="C3" s="24"/>
      <c r="D3" s="24"/>
      <c r="E3" s="24"/>
      <c r="F3" s="24"/>
    </row>
    <row r="4" spans="2:6" ht="15.75" x14ac:dyDescent="0.25">
      <c r="B4" s="2" t="s">
        <v>4</v>
      </c>
      <c r="C4" s="2"/>
      <c r="D4" s="1"/>
      <c r="E4" s="1"/>
      <c r="F4" s="1"/>
    </row>
    <row r="5" spans="2:6" ht="15.75" x14ac:dyDescent="0.25">
      <c r="B5" s="23" t="s">
        <v>33</v>
      </c>
      <c r="C5" s="23"/>
      <c r="D5" s="23"/>
      <c r="E5" s="23"/>
      <c r="F5" s="23"/>
    </row>
    <row r="6" spans="2:6" ht="15.75" x14ac:dyDescent="0.25">
      <c r="B6" s="23" t="s">
        <v>15</v>
      </c>
      <c r="C6" s="23"/>
      <c r="D6" s="23"/>
      <c r="E6" s="23"/>
      <c r="F6" s="23"/>
    </row>
    <row r="7" spans="2:6" ht="31.5" x14ac:dyDescent="0.25">
      <c r="B7" s="15" t="s">
        <v>5</v>
      </c>
      <c r="C7" s="12" t="s">
        <v>6</v>
      </c>
      <c r="D7" s="12" t="s">
        <v>7</v>
      </c>
      <c r="E7" s="12" t="s">
        <v>8</v>
      </c>
      <c r="F7" s="12" t="s">
        <v>9</v>
      </c>
    </row>
    <row r="8" spans="2:6" ht="30.75" customHeight="1" x14ac:dyDescent="0.25">
      <c r="B8" s="27" t="s">
        <v>16</v>
      </c>
      <c r="C8" s="27"/>
      <c r="D8" s="27"/>
      <c r="E8" s="27"/>
      <c r="F8" s="27"/>
    </row>
    <row r="9" spans="2:6" ht="20.25" customHeight="1" x14ac:dyDescent="0.25">
      <c r="B9" s="20" t="s">
        <v>24</v>
      </c>
      <c r="C9" s="21"/>
      <c r="D9" s="21"/>
      <c r="E9" s="21"/>
      <c r="F9" s="22"/>
    </row>
    <row r="10" spans="2:6" ht="15.75" x14ac:dyDescent="0.25">
      <c r="B10" s="12">
        <v>1</v>
      </c>
      <c r="C10" s="6" t="s">
        <v>17</v>
      </c>
      <c r="D10" s="12" t="s">
        <v>23</v>
      </c>
      <c r="E10" s="8">
        <f>E11</f>
        <v>4.68</v>
      </c>
      <c r="F10" s="6"/>
    </row>
    <row r="11" spans="2:6" ht="15.75" x14ac:dyDescent="0.25">
      <c r="B11" s="12"/>
      <c r="C11" s="16" t="s">
        <v>18</v>
      </c>
      <c r="D11" s="12" t="s">
        <v>23</v>
      </c>
      <c r="E11" s="10">
        <f>(4*0.57+8*0.3)*1</f>
        <v>4.68</v>
      </c>
      <c r="F11" s="19" t="s">
        <v>29</v>
      </c>
    </row>
    <row r="12" spans="2:6" ht="15.75" x14ac:dyDescent="0.25">
      <c r="B12" s="12">
        <v>2</v>
      </c>
      <c r="C12" s="6" t="s">
        <v>25</v>
      </c>
      <c r="D12" s="12" t="s">
        <v>2</v>
      </c>
      <c r="E12" s="10">
        <v>0.05</v>
      </c>
      <c r="F12" s="6"/>
    </row>
    <row r="13" spans="2:6" ht="15.75" x14ac:dyDescent="0.25">
      <c r="B13" s="12"/>
      <c r="C13" s="16" t="s">
        <v>26</v>
      </c>
      <c r="D13" s="12" t="s">
        <v>2</v>
      </c>
      <c r="E13" s="10">
        <f>E12*1.015</f>
        <v>5.0749999999999997E-2</v>
      </c>
      <c r="F13" s="6"/>
    </row>
    <row r="14" spans="2:6" ht="17.25" customHeight="1" x14ac:dyDescent="0.25">
      <c r="B14" s="20" t="s">
        <v>22</v>
      </c>
      <c r="C14" s="21"/>
      <c r="D14" s="21"/>
      <c r="E14" s="21"/>
      <c r="F14" s="22"/>
    </row>
    <row r="15" spans="2:6" ht="19.5" customHeight="1" x14ac:dyDescent="0.25">
      <c r="B15" s="12">
        <v>1</v>
      </c>
      <c r="C15" s="6" t="s">
        <v>17</v>
      </c>
      <c r="D15" s="12" t="s">
        <v>23</v>
      </c>
      <c r="E15" s="8">
        <f>E16</f>
        <v>11.28</v>
      </c>
      <c r="F15" s="6"/>
    </row>
    <row r="16" spans="2:6" ht="18" customHeight="1" x14ac:dyDescent="0.25">
      <c r="B16" s="12"/>
      <c r="C16" s="16" t="s">
        <v>18</v>
      </c>
      <c r="D16" s="12" t="s">
        <v>23</v>
      </c>
      <c r="E16" s="10">
        <f>(4*0.18+4*0.57+4*0.19)*3</f>
        <v>11.28</v>
      </c>
      <c r="F16" s="19" t="s">
        <v>29</v>
      </c>
    </row>
    <row r="17" spans="2:6" ht="15.75" customHeight="1" x14ac:dyDescent="0.25">
      <c r="B17" s="12">
        <v>2</v>
      </c>
      <c r="C17" s="11" t="s">
        <v>19</v>
      </c>
      <c r="D17" s="12" t="s">
        <v>23</v>
      </c>
      <c r="E17" s="10">
        <f>E18</f>
        <v>15.120000000000001</v>
      </c>
      <c r="F17" s="6"/>
    </row>
    <row r="18" spans="2:6" ht="15.75" x14ac:dyDescent="0.25">
      <c r="B18" s="12"/>
      <c r="C18" s="17" t="s">
        <v>20</v>
      </c>
      <c r="D18" s="12" t="s">
        <v>23</v>
      </c>
      <c r="E18" s="12">
        <f>4*1.26*3</f>
        <v>15.120000000000001</v>
      </c>
      <c r="F18" s="9" t="s">
        <v>32</v>
      </c>
    </row>
    <row r="19" spans="2:6" ht="15.75" x14ac:dyDescent="0.25">
      <c r="B19" s="12"/>
      <c r="C19" s="17" t="s">
        <v>21</v>
      </c>
      <c r="D19" s="12" t="s">
        <v>0</v>
      </c>
      <c r="E19" s="12">
        <f>4*3</f>
        <v>12</v>
      </c>
      <c r="F19" s="9"/>
    </row>
    <row r="20" spans="2:6" ht="15.75" x14ac:dyDescent="0.25">
      <c r="B20" s="12">
        <v>3</v>
      </c>
      <c r="C20" s="6" t="s">
        <v>25</v>
      </c>
      <c r="D20" s="12" t="s">
        <v>2</v>
      </c>
      <c r="E20" s="10">
        <f>0.05*3</f>
        <v>0.15000000000000002</v>
      </c>
      <c r="F20" s="9"/>
    </row>
    <row r="21" spans="2:6" ht="15.75" x14ac:dyDescent="0.25">
      <c r="B21" s="12"/>
      <c r="C21" s="16" t="s">
        <v>26</v>
      </c>
      <c r="D21" s="12" t="s">
        <v>2</v>
      </c>
      <c r="E21" s="10">
        <f>E20*1.015</f>
        <v>0.15225</v>
      </c>
      <c r="F21" s="9"/>
    </row>
    <row r="22" spans="2:6" ht="15.75" x14ac:dyDescent="0.25">
      <c r="B22" s="12">
        <v>4</v>
      </c>
      <c r="C22" s="6" t="s">
        <v>10</v>
      </c>
      <c r="D22" s="13" t="s">
        <v>1</v>
      </c>
      <c r="E22" s="14">
        <f>(0.08*0.125)*4*3</f>
        <v>0.12</v>
      </c>
      <c r="F22" s="6" t="s">
        <v>12</v>
      </c>
    </row>
    <row r="23" spans="2:6" ht="31.5" x14ac:dyDescent="0.25">
      <c r="B23" s="12">
        <v>5</v>
      </c>
      <c r="C23" s="11" t="s">
        <v>11</v>
      </c>
      <c r="D23" s="14" t="s">
        <v>1</v>
      </c>
      <c r="E23" s="14">
        <f>E22</f>
        <v>0.12</v>
      </c>
      <c r="F23" s="7" t="s">
        <v>13</v>
      </c>
    </row>
    <row r="24" spans="2:6" ht="15.75" x14ac:dyDescent="0.25">
      <c r="B24" s="20" t="s">
        <v>27</v>
      </c>
      <c r="C24" s="21"/>
      <c r="D24" s="21"/>
      <c r="E24" s="21"/>
      <c r="F24" s="22"/>
    </row>
    <row r="25" spans="2:6" ht="15.75" x14ac:dyDescent="0.25">
      <c r="B25" s="12">
        <v>1</v>
      </c>
      <c r="C25" s="6" t="s">
        <v>17</v>
      </c>
      <c r="D25" s="12" t="s">
        <v>23</v>
      </c>
      <c r="E25" s="8">
        <f>E26</f>
        <v>1.7252000000000001</v>
      </c>
      <c r="F25" s="6"/>
    </row>
    <row r="26" spans="2:6" ht="15.75" x14ac:dyDescent="0.25">
      <c r="B26" s="12"/>
      <c r="C26" s="16" t="s">
        <v>18</v>
      </c>
      <c r="D26" s="12" t="s">
        <v>23</v>
      </c>
      <c r="E26" s="10">
        <f>(4*0.18/4*0.57+4*0.19)*2</f>
        <v>1.7252000000000001</v>
      </c>
      <c r="F26" s="19" t="s">
        <v>29</v>
      </c>
    </row>
    <row r="27" spans="2:6" ht="15.75" x14ac:dyDescent="0.25">
      <c r="B27" s="12">
        <v>2</v>
      </c>
      <c r="C27" s="11" t="s">
        <v>19</v>
      </c>
      <c r="D27" s="12" t="s">
        <v>23</v>
      </c>
      <c r="E27" s="10">
        <f>E28+E29</f>
        <v>10.36</v>
      </c>
      <c r="F27" s="6"/>
    </row>
    <row r="28" spans="2:6" ht="15.75" x14ac:dyDescent="0.25">
      <c r="B28" s="12"/>
      <c r="C28" s="17" t="s">
        <v>20</v>
      </c>
      <c r="D28" s="12" t="s">
        <v>23</v>
      </c>
      <c r="E28" s="12">
        <f>2*1.26*2</f>
        <v>5.04</v>
      </c>
      <c r="F28" s="9" t="s">
        <v>30</v>
      </c>
    </row>
    <row r="29" spans="2:6" ht="15.75" x14ac:dyDescent="0.25">
      <c r="B29" s="12"/>
      <c r="C29" s="17" t="s">
        <v>28</v>
      </c>
      <c r="D29" s="12" t="s">
        <v>23</v>
      </c>
      <c r="E29" s="12">
        <f>2*1.33*2</f>
        <v>5.32</v>
      </c>
      <c r="F29" s="9" t="s">
        <v>31</v>
      </c>
    </row>
    <row r="30" spans="2:6" ht="15.75" x14ac:dyDescent="0.25">
      <c r="B30" s="12"/>
      <c r="C30" s="17" t="s">
        <v>21</v>
      </c>
      <c r="D30" s="12" t="s">
        <v>0</v>
      </c>
      <c r="E30" s="12">
        <f>4*2</f>
        <v>8</v>
      </c>
      <c r="F30" s="9"/>
    </row>
    <row r="31" spans="2:6" ht="15.75" x14ac:dyDescent="0.25">
      <c r="B31" s="12">
        <v>3</v>
      </c>
      <c r="C31" s="6" t="s">
        <v>25</v>
      </c>
      <c r="D31" s="12" t="s">
        <v>2</v>
      </c>
      <c r="E31" s="10">
        <f>0.05*3</f>
        <v>0.15000000000000002</v>
      </c>
      <c r="F31" s="9"/>
    </row>
    <row r="32" spans="2:6" ht="15.75" x14ac:dyDescent="0.25">
      <c r="B32" s="12"/>
      <c r="C32" s="16" t="s">
        <v>26</v>
      </c>
      <c r="D32" s="12" t="s">
        <v>2</v>
      </c>
      <c r="E32" s="10">
        <f>E31*1.015</f>
        <v>0.15225</v>
      </c>
      <c r="F32" s="9"/>
    </row>
    <row r="33" spans="2:6" ht="15.75" x14ac:dyDescent="0.25">
      <c r="B33" s="12">
        <v>4</v>
      </c>
      <c r="C33" s="6" t="s">
        <v>10</v>
      </c>
      <c r="D33" s="14" t="s">
        <v>1</v>
      </c>
      <c r="E33" s="18">
        <f>(0.08*0.125*2+0.08*0.14*2)*2</f>
        <v>8.4800000000000014E-2</v>
      </c>
      <c r="F33" s="6" t="s">
        <v>12</v>
      </c>
    </row>
    <row r="34" spans="2:6" ht="31.5" x14ac:dyDescent="0.25">
      <c r="B34" s="12">
        <v>5</v>
      </c>
      <c r="C34" s="11" t="s">
        <v>11</v>
      </c>
      <c r="D34" s="14" t="s">
        <v>1</v>
      </c>
      <c r="E34" s="18">
        <f>E33</f>
        <v>8.4800000000000014E-2</v>
      </c>
      <c r="F34" s="7" t="s">
        <v>13</v>
      </c>
    </row>
  </sheetData>
  <mergeCells count="9">
    <mergeCell ref="B3:F3"/>
    <mergeCell ref="B2:F2"/>
    <mergeCell ref="B1:F1"/>
    <mergeCell ref="B8:F8"/>
    <mergeCell ref="B14:F14"/>
    <mergeCell ref="B9:F9"/>
    <mergeCell ref="B24:F24"/>
    <mergeCell ref="B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antiz</dc:creator>
  <cp:lastModifiedBy>Хамраева Наталья Александровна</cp:lastModifiedBy>
  <dcterms:created xsi:type="dcterms:W3CDTF">2015-06-05T18:19:34Z</dcterms:created>
  <dcterms:modified xsi:type="dcterms:W3CDTF">2026-02-13T07:20:35Z</dcterms:modified>
</cp:coreProperties>
</file>