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smyshlyaev\Desktop\тех задание\"/>
    </mc:Choice>
  </mc:AlternateContent>
  <bookViews>
    <workbookView xWindow="0" yWindow="0" windowWidth="28800" windowHeight="12300"/>
  </bookViews>
  <sheets>
    <sheet name="ВОР" sheetId="3" r:id="rId1"/>
    <sheet name="форма 1 изм. объемов" sheetId="1" r:id="rId2"/>
    <sheet name="форма 2 изм. объемов" sheetId="4" r:id="rId3"/>
    <sheet name="СОПОСТАВИТЕЛЬНАЯ ИЗМЕ СТОИМОСТИ" sheetId="6" r:id="rId4"/>
    <sheet name="СОПОСТАВИТЕЛЬНАЯ ИЗМ СТОИМОСТИ" sheetId="5" state="hidden" r:id="rId5"/>
  </sheets>
  <calcPr calcId="162913"/>
</workbook>
</file>

<file path=xl/calcChain.xml><?xml version="1.0" encoding="utf-8"?>
<calcChain xmlns="http://schemas.openxmlformats.org/spreadsheetml/2006/main">
  <c r="D22" i="3" l="1"/>
  <c r="D24" i="3"/>
  <c r="D26" i="3" s="1"/>
  <c r="G25" i="6" l="1"/>
  <c r="G26" i="6"/>
  <c r="G27" i="6"/>
  <c r="G24" i="6"/>
  <c r="G48" i="6"/>
  <c r="G47" i="6"/>
  <c r="G46" i="6"/>
  <c r="G45" i="6"/>
  <c r="G44" i="6"/>
  <c r="G43" i="6"/>
  <c r="G42" i="6"/>
  <c r="G41" i="6"/>
  <c r="E40" i="6"/>
  <c r="G40" i="6" s="1"/>
  <c r="E39" i="6"/>
  <c r="G39" i="6" s="1"/>
  <c r="E38" i="6"/>
  <c r="G38" i="6" s="1"/>
  <c r="E37" i="6"/>
  <c r="G37" i="6" s="1"/>
  <c r="G35" i="6"/>
  <c r="G33" i="6"/>
  <c r="G32" i="6"/>
  <c r="G30" i="6"/>
  <c r="G22" i="6"/>
  <c r="G21" i="6"/>
  <c r="G20" i="6"/>
  <c r="G19" i="6"/>
  <c r="G18" i="6"/>
  <c r="G17" i="6"/>
  <c r="G16" i="6"/>
  <c r="F49" i="6"/>
  <c r="E54" i="5"/>
  <c r="G54" i="5" s="1"/>
  <c r="E53" i="5"/>
  <c r="G53" i="5" s="1"/>
  <c r="E52" i="5"/>
  <c r="G52" i="5" s="1"/>
  <c r="G49" i="5"/>
  <c r="G47" i="5"/>
  <c r="G46" i="5"/>
  <c r="G44" i="5"/>
  <c r="G60" i="5"/>
  <c r="G61" i="5"/>
  <c r="G62" i="5"/>
  <c r="G38" i="5"/>
  <c r="G33" i="5"/>
  <c r="G34" i="5"/>
  <c r="G35" i="5"/>
  <c r="G36" i="5"/>
  <c r="G32" i="5"/>
  <c r="G21" i="5"/>
  <c r="G22" i="5"/>
  <c r="G23" i="5"/>
  <c r="G24" i="5"/>
  <c r="G25" i="5"/>
  <c r="G26" i="5"/>
  <c r="G27" i="5"/>
  <c r="G28" i="5"/>
  <c r="G29" i="5"/>
  <c r="G30" i="5"/>
  <c r="G31" i="5"/>
  <c r="G18" i="5"/>
  <c r="G19" i="5"/>
  <c r="G20" i="5"/>
  <c r="G17" i="5"/>
  <c r="F16" i="5"/>
  <c r="G16" i="5" s="1"/>
  <c r="G59" i="5"/>
  <c r="G58" i="5"/>
  <c r="G57" i="5"/>
  <c r="G56" i="5"/>
  <c r="G55" i="5"/>
  <c r="E51" i="5"/>
  <c r="G51" i="5" s="1"/>
  <c r="G41" i="5"/>
  <c r="G40" i="5"/>
  <c r="F63" i="5" l="1"/>
  <c r="G49" i="6"/>
  <c r="E49" i="6"/>
  <c r="E63" i="5"/>
  <c r="G63" i="5"/>
</calcChain>
</file>

<file path=xl/sharedStrings.xml><?xml version="1.0" encoding="utf-8"?>
<sst xmlns="http://schemas.openxmlformats.org/spreadsheetml/2006/main" count="626" uniqueCount="343">
  <si>
    <t>№ п/п</t>
  </si>
  <si>
    <t>Данные сметного расчета (сметы)</t>
  </si>
  <si>
    <t>Наименование работ и затрат</t>
  </si>
  <si>
    <t>Ед. изм.</t>
  </si>
  <si>
    <t>Изменение объемов работ</t>
  </si>
  <si>
    <t>Ссылка на техническую документацию</t>
  </si>
  <si>
    <t>номер</t>
  </si>
  <si>
    <t>наименование</t>
  </si>
  <si>
    <t>2020 год**</t>
  </si>
  <si>
    <t>до изменений 2016 год</t>
  </si>
  <si>
    <t>с учетом изменений 2020 год**</t>
  </si>
  <si>
    <t>Устройство основания под фундаменты: щебеночного</t>
  </si>
  <si>
    <t>м3</t>
  </si>
  <si>
    <t xml:space="preserve">Дата составления ____ ________________ 20___ г. </t>
  </si>
  <si>
    <t xml:space="preserve"> (наименование организации)</t>
  </si>
  <si>
    <t xml:space="preserve">(наименование стройки) </t>
  </si>
  <si>
    <t xml:space="preserve">Заказчик </t>
  </si>
  <si>
    <t>с учетом изменений</t>
  </si>
  <si>
    <t>до изменений 2016 год*</t>
  </si>
  <si>
    <t>увеличение 2020 год**</t>
  </si>
  <si>
    <t>снижение 2016 год*</t>
  </si>
  <si>
    <t>Обоснование изменений в 2020 году**</t>
  </si>
  <si>
    <t>ЛСР № 02-01-01 (доб. в 2020)</t>
  </si>
  <si>
    <t>ЛСР № 02-01-01 (искл. в 2020 из 2016)***</t>
  </si>
  <si>
    <t>Изменение толщины основания с 10 до 20 см</t>
  </si>
  <si>
    <t>МР-0000-00-КР1 том 4.1 лист 10; КР2 том 4.2 лист 12;                     МР-0000-00-СМ3 ВОР лист 15</t>
  </si>
  <si>
    <t>Конструктивные решения. Фундаменты</t>
  </si>
  <si>
    <t>МР-0000-00-КР1 том 4.1 лист 12; КР2 том 4.2 лист 15;                     МР-0000-00-СМ3 ВОР лист 16</t>
  </si>
  <si>
    <t>ЛСР № 02-01-01             (2016 год)*</t>
  </si>
  <si>
    <t>Щебень из природного камня для строительных работ марка 600, фракция 5(3)-10 мм с учетом расхода - 1,3</t>
  </si>
  <si>
    <t xml:space="preserve">Устройство фундаментных плит м3 железобетонных: плоских </t>
  </si>
  <si>
    <t>---</t>
  </si>
  <si>
    <t>Корректировка проектных решений в связи с дополнительными инженерно-геологическими изысканиями лощадки строительства</t>
  </si>
  <si>
    <t xml:space="preserve">Составил </t>
  </si>
  <si>
    <t>[должность, подпись (инициалы, фамилия)]</t>
  </si>
  <si>
    <t xml:space="preserve">Проверил </t>
  </si>
  <si>
    <t xml:space="preserve">[должность, подпись (инициалы, фамилия)] </t>
  </si>
  <si>
    <t>* год утверждения документации, получившей первоначальное положительное заключение государственной экспертизы в части проверки достоверности определения сметной стоимости</t>
  </si>
  <si>
    <t>** год корректировки сметной документации в результате корректировки проектных решений, представленной для проведения повторной государственной экспертизы в части проверки достоверности определения сметной стоимости</t>
  </si>
  <si>
    <t>*** сметные расчеты на исключаемые объемы работ формируются с применением сметных нормативов и индексов, учтенных в ранее утвержденной документации.</t>
  </si>
  <si>
    <t>Объем работ в сметной документации</t>
  </si>
  <si>
    <t>2020**</t>
  </si>
  <si>
    <t xml:space="preserve"> 2022 год***</t>
  </si>
  <si>
    <t>7.1</t>
  </si>
  <si>
    <t>8.1</t>
  </si>
  <si>
    <t>10.1</t>
  </si>
  <si>
    <t>12</t>
  </si>
  <si>
    <t>12.1</t>
  </si>
  <si>
    <t>с учетом изменений 2022 год***</t>
  </si>
  <si>
    <t>ЛСР № 02-01-01 (искл. в 2020 из 2016)****</t>
  </si>
  <si>
    <t>Изменение объемов работ (корректировка 2020года) **</t>
  </si>
  <si>
    <t>Изменение объемов работ (корректировка 2022 года) ***</t>
  </si>
  <si>
    <t>увеличение  2022 год****</t>
  </si>
  <si>
    <t xml:space="preserve">Обоснование изменений  </t>
  </si>
  <si>
    <t>2022 год***</t>
  </si>
  <si>
    <t>МР-0000-00-КР1 том 4.1 лист 10; КР2 том 4.2 лист 15;                     МР-0000-00-СМ3 ВОР лист 16</t>
  </si>
  <si>
    <t>МР-0000-00-КР1 том 4.1 лист 12; КР2 том 4.2 лист 14;                     МР-0000-00-СМ3 ВОР лист 14</t>
  </si>
  <si>
    <t>9.1.1</t>
  </si>
  <si>
    <t>снижение 2020 год**</t>
  </si>
  <si>
    <t>9.1.2</t>
  </si>
  <si>
    <t>ЛСР № 02-01-01 (доб. в 2022)</t>
  </si>
  <si>
    <t>ЛСР № 02-01-01 (искл. в 2022 из 2016)****</t>
  </si>
  <si>
    <t>ЛСР № 02-01-01 (искл. в 2022 из дод.в 2020)****</t>
  </si>
  <si>
    <t>**** сметные расчеты на исключаемые объемы работ формируются с применением сметных нормативов и индексов, учтенных в ранее утвержденной документации.</t>
  </si>
  <si>
    <t>*** год последующей корректировки сметной документации в результате корректировки проектных решений, представленной для проведения повторной государственной экспертизы в части проверки достоверности определения сметной стоимости</t>
  </si>
  <si>
    <t>Изменение толщины основания с 20 до 8 см</t>
  </si>
  <si>
    <t>Корректировка проектных решений по результатам проверочных расчетов</t>
  </si>
  <si>
    <t>№ пп</t>
  </si>
  <si>
    <t>Наименование работ</t>
  </si>
  <si>
    <t>Кол-во (объем работ)</t>
  </si>
  <si>
    <t xml:space="preserve">(наименование объекта капитального строительства) </t>
  </si>
  <si>
    <t xml:space="preserve">Основание </t>
  </si>
  <si>
    <t xml:space="preserve">                                                                 (наименование раздела (подраздела) проектной документации) </t>
  </si>
  <si>
    <t xml:space="preserve">Проверил __________________________________________________________________ </t>
  </si>
  <si>
    <t xml:space="preserve">                                         [должность, подпись (инициалы, фамилия)] </t>
  </si>
  <si>
    <t xml:space="preserve">                                                [должность, подпись (инициалы, фамилия)] </t>
  </si>
  <si>
    <t>Согласно пункту 2.6 Методических рекомендаций по применению федеральных единичных расценок на строительные, специальные строительные, ремонтно-строительные, монтаж оборудования и пусконаладочные работы, утвержденных приказом Минстроя России от 04.09.2019 № 519/пр (далее – Методические рекомендации), сборники единичных расценок содержат расход материалов, изделий, конструкций, а также расход неучтенных материалов, изделий и конструкций в физических (натуральных) единицах измерения, принятый в соответствии со сметными нормами, на основании которых разработаны соответствующие единичные расценки.</t>
  </si>
  <si>
    <t>В соответствии с пунктом 2.9 Методических рекомендаций материалы, изделия и конструкции, тип, разновидность, класс или марка которых при определении сметной стоимости подлежат уточнению по проектным данным, приводятся с обобщенным наименованием без указания конкретных характеристик. По некоторым материалам, изделиям и конструкциям, расход которых зависит от проектных решений, в таблицах сметных норм указываются только наименование материалов, а вместо нормативного показателя расхода соответствующего ресурса приводится литера «П». Расход таких материальных ресурсов при составлении сметной документации определяется по проектным данным с учетом трудноустранимых потерь и отходов, связанных с перемещением материалов от приобъектного склада до рабочей зоны (зоны монтажа) и их обработкой при производстве соответствующих видов работ в соответствии с Методикой по разработке и применению нормативов трудноустранимых потерь и отходов материалов в строительстве, утвержденной приказом Минстроя России от 16.01.2020 № 15/пр.</t>
  </si>
  <si>
    <t>Согласно пункту 35 Методики определения сметной стоимости строительства, реконструкции и капитального ремонта, сноса объектов капитального строительства, работ по сохранению объектов культурного наследия (памятников истории и культуры) народов Российской Федерации на территории Российской Федерации, утвержденной приказом Минстроя России от 04.08.2020 № 421/пр, сметные расчеты разрабатываются на основании проектной и (или) иной технической документации, ведомостей объемов работ с указанием наименований работ, их единиц измерения и объемов работ, ссылок на чертежи и спецификации, расчета объемов работ и расхода материальных ресурсов (с приведением формул расчета), а также иных исходных данных, необходимых для определения сметной стоимости строительства.</t>
  </si>
  <si>
    <t>Расчет объемов работ и расхода материальных ресурсов (с приведением формул расчета) приводится в ведомостях объемов работ.</t>
  </si>
  <si>
    <t>Для материальных ресурсов, расход которых в единичной расценке приведен с литерой «П» или материальных ресурсов, расход которых не приведен в единичной расценке, в ведомости объемов работ в графе «Формула расчета объемов работ и расхода материалов» указывается их количество в соответствии с проектной и (или) иной технической документацией.</t>
  </si>
  <si>
    <t>При этом ведомости объемов работ должны содержать необходимые сведения с указанием единицы измерения (1 м2, 1 м3, 1 шт., 1 т, 1 кг и тому подобное), расчеты и ссылки на проектные решения (листы проекта/чертежи) в соответствии с проектной документацией.</t>
  </si>
  <si>
    <t>Для материальных ресурсов, расход которых учтен федеральными единичными расценками, в графе ведомости объемов работ «Формула расчета объемов работ и расхода материалов» расход таких материалов не указывается.</t>
  </si>
  <si>
    <t>Порядок подготовки ведомости объемов работ и ее содержание</t>
  </si>
  <si>
    <t>(Рекомендуемый образец)</t>
  </si>
  <si>
    <t>Требования к ведомостям объемов работ.</t>
  </si>
  <si>
    <t xml:space="preserve">Устройство фундаментных плит железобетонных: плоских </t>
  </si>
  <si>
    <t>МР-0000-00-КР1 том 4.1 лист 10; КР2 том 4.2 лист 12;   МР-0000-00-СМ3 ВОР лист 15</t>
  </si>
  <si>
    <t>МР-0000-00-КР1 том 4.1 лист 10; КР2 том 4.2 лист 12;    МР-0000-00-СМ3 ВОР лист 15</t>
  </si>
  <si>
    <t>МР-0000-00-КР1 том 4.1 лист 12; КР2 том 4.2 лист 15;  МР-0000-00-СМ3 ВОР лист 16</t>
  </si>
  <si>
    <t>N п/п</t>
  </si>
  <si>
    <t>Сметная стоимость, тыс. руб.</t>
  </si>
  <si>
    <t>Разница в сметной стоимости, тыс. руб.</t>
  </si>
  <si>
    <t>Обоснование изменений сметной стоимости</t>
  </si>
  <si>
    <t>шифр</t>
  </si>
  <si>
    <t>подлежащая включению</t>
  </si>
  <si>
    <t>подлежащая исключению</t>
  </si>
  <si>
    <t>ПРИМЕР ЗАПОЛНЕНИЯ СОПОСТАВИТЕЛЬНОЙ ВЕДОМОСТИ ОБЪЕМОВ РАБОТ 
при первом изменении проектной документации</t>
  </si>
  <si>
    <t xml:space="preserve">СОПОСТАВИТЕЛЬНАЯ ВЕДОМОСТЬ ОБЪЕМОВ РАБОТ </t>
  </si>
  <si>
    <t xml:space="preserve">(наименование стройки, объекта) </t>
  </si>
  <si>
    <t>ПРИМЕР ЗАПОЛНЕНИЯ СОПОСТАВИТЕЛЬНОЙ ВЕДОМОСТИ ОБЪЕМОВ РАБОТ 
при втором и последующих изменениях проектной документации</t>
  </si>
  <si>
    <t>Глава 1. Подготовка территории строительства</t>
  </si>
  <si>
    <t>1</t>
  </si>
  <si>
    <t>Исключен, в связи с корректировкой ПД</t>
  </si>
  <si>
    <t>2</t>
  </si>
  <si>
    <t>Затраты на согласование с МКУ "ГЦГиА"</t>
  </si>
  <si>
    <t>3</t>
  </si>
  <si>
    <t>4</t>
  </si>
  <si>
    <t>Счет № 06 от 29.01.2019 г.</t>
  </si>
  <si>
    <t>Затраты на подготовку схем расположения земельных участков на КТП (НДС не облагается)</t>
  </si>
  <si>
    <t>5</t>
  </si>
  <si>
    <t>Счет № 5 от 31.01.2019 г.</t>
  </si>
  <si>
    <t>Затраты на согласование с ООО "ЦВД Волга" (НДС не облагается)</t>
  </si>
  <si>
    <t>6</t>
  </si>
  <si>
    <t>Счет № 16 от 14.01.2019 г.</t>
  </si>
  <si>
    <t>7</t>
  </si>
  <si>
    <t>Счет № 2 от 11.01.2019 г.</t>
  </si>
  <si>
    <t>8</t>
  </si>
  <si>
    <t>Счет № 136 от 21.02.2019 г.</t>
  </si>
  <si>
    <t>9</t>
  </si>
  <si>
    <t>11</t>
  </si>
  <si>
    <t>Счет № 003 от 09.01.2019 г.</t>
  </si>
  <si>
    <t>Счет № 4 от 22.01.2019 г.</t>
  </si>
  <si>
    <t>Затраты на согласование с ООО "Теплосети"</t>
  </si>
  <si>
    <t>13</t>
  </si>
  <si>
    <t>Счет № 5 от 22.01.2019 г.</t>
  </si>
  <si>
    <t>14</t>
  </si>
  <si>
    <t>Счет № 352001010766 от 09.01.2019 г.</t>
  </si>
  <si>
    <t>15</t>
  </si>
  <si>
    <t>Счет № 47 от 07.05.2019 г.</t>
  </si>
  <si>
    <t>Затраты на согласование с ООО "ДКЛ" (заключение о карстоопасности участка строительства)</t>
  </si>
  <si>
    <t>18</t>
  </si>
  <si>
    <t>Счет № 23 от 17.05.2019 г.</t>
  </si>
  <si>
    <t>19</t>
  </si>
  <si>
    <t>Расчет компенсационной стоимости при уничтожении (вырубке, сносе) и (или) повреждении зеленых насаждений (деревьев) и компенсационного озеленения</t>
  </si>
  <si>
    <t>1/20</t>
  </si>
  <si>
    <t>Изменение стоимости в связи с корректировкой ПД</t>
  </si>
  <si>
    <t>Смета 7</t>
  </si>
  <si>
    <t>Ландшафтная таксация насаждений</t>
  </si>
  <si>
    <t>Добавлен сметный расчет в связи с корректировкой ПД</t>
  </si>
  <si>
    <t>22</t>
  </si>
  <si>
    <t>Смета 13</t>
  </si>
  <si>
    <t>Актулизация ландшафтной таксации насаждений</t>
  </si>
  <si>
    <t>01-01-01</t>
  </si>
  <si>
    <t>Предпроектные проработки. Подготовительные работы.</t>
  </si>
  <si>
    <t>24</t>
  </si>
  <si>
    <t>01-01-02</t>
  </si>
  <si>
    <t>Организация и безопасность движения</t>
  </si>
  <si>
    <t>Глава 2. Основные объекты строительства</t>
  </si>
  <si>
    <t>Корректировка сметных расчетов в связи с корректировкой ПД</t>
  </si>
  <si>
    <t>26</t>
  </si>
  <si>
    <t>27</t>
  </si>
  <si>
    <t>28</t>
  </si>
  <si>
    <t>Глава 8. Временные здания и сооружения</t>
  </si>
  <si>
    <t>32</t>
  </si>
  <si>
    <t>ГСН-81-05-01-2001 п.4.5/Приказ от 19.06.2020 № 332/пр прил.1 п.41</t>
  </si>
  <si>
    <t>13/22</t>
  </si>
  <si>
    <t>Изменение стоимости временных ЗиС в связи с изменением сметной стоимости и изменение приказа ВЗиС</t>
  </si>
  <si>
    <t>Глава 9. Прочие работы и затраты</t>
  </si>
  <si>
    <t>33</t>
  </si>
  <si>
    <t>Размещение отходов на полигоне ТБО</t>
  </si>
  <si>
    <t>14/23</t>
  </si>
  <si>
    <t>34</t>
  </si>
  <si>
    <t>ГСН-81-05-02-2007 п.13.1/Приказ от 25.05.2021 № 325/пр прил.1 п.76</t>
  </si>
  <si>
    <t>Производство работ в зимнее время, водоснабжение и газопроводы в мягких грунтах (с земляными работами) - 3,3%</t>
  </si>
  <si>
    <t>15/24</t>
  </si>
  <si>
    <t>Изменение стоимости зимнего удорожания в связи с изменением сметной стоимости и изменение приказа</t>
  </si>
  <si>
    <t>35</t>
  </si>
  <si>
    <t>Глава 10. Содержание службы заказчика. Строительный контроль</t>
  </si>
  <si>
    <t>36</t>
  </si>
  <si>
    <t>Содержание дирекции (технического надзора) строящегося предприятия 1,1%</t>
  </si>
  <si>
    <t>17/25</t>
  </si>
  <si>
    <t>Изменение стоимости содержания службы заказчика-застройщика в связи с изменением сметной стоимости</t>
  </si>
  <si>
    <t>Глава 12. "Публичный технологический и ценовой аудит, подготовка обоснования инвестиций, осуществляемых в инвестиционный проект по созданию объекта капитального строительства, в отношении которого планируется заключение контракта, предметом которого является одновременно выполнение работ по проектированию, строительству и вводу в эксплуатацию объекта капитального строительства, технологический и ценовой аудит такого обоснования инвестиций, аудит проектной документации, проектные и изыскательские работы"</t>
  </si>
  <si>
    <t>37</t>
  </si>
  <si>
    <t>Расчет/Смета 1.1, Смета 1.2</t>
  </si>
  <si>
    <t>Разработка проектной и рабочей документации</t>
  </si>
  <si>
    <t>19,20/26</t>
  </si>
  <si>
    <t>38</t>
  </si>
  <si>
    <t>Инженерно-геологические изыскания</t>
  </si>
  <si>
    <t>29/27</t>
  </si>
  <si>
    <t>39</t>
  </si>
  <si>
    <t>Инженерно-геодезические изыскания</t>
  </si>
  <si>
    <t>28/28</t>
  </si>
  <si>
    <t>40</t>
  </si>
  <si>
    <t>Расчет/Смета 4</t>
  </si>
  <si>
    <t>Инженерно-экологические изыскания</t>
  </si>
  <si>
    <t>30/29</t>
  </si>
  <si>
    <t>41</t>
  </si>
  <si>
    <t>Расчет/Смета 5</t>
  </si>
  <si>
    <t>Инженерно-гидрометеорологические  изыскания</t>
  </si>
  <si>
    <t>31/30</t>
  </si>
  <si>
    <t>42</t>
  </si>
  <si>
    <t>Государственная экспертиза проектной документации и результатов инженерных изысканий</t>
  </si>
  <si>
    <t>21/31</t>
  </si>
  <si>
    <t>43</t>
  </si>
  <si>
    <t>Средства на оплату экспертизы достоверности определения сметной стоимости</t>
  </si>
  <si>
    <t>22/32</t>
  </si>
  <si>
    <t>44</t>
  </si>
  <si>
    <t>Повторная государственная экспертиза одновременно проектной документации, включая проверку достоверности определения сметной стоимости, и результатов инженерных изысканий</t>
  </si>
  <si>
    <t>23/33</t>
  </si>
  <si>
    <t>45</t>
  </si>
  <si>
    <t>МДС 81-35.2004 п.4.91/Приказ от 4.08.2020 № 421/пр п.173</t>
  </si>
  <si>
    <t>Авторский надзор - 0,2%</t>
  </si>
  <si>
    <t>18/34</t>
  </si>
  <si>
    <t>Изменение стоимости авторского надзора в связи с изменением сметной стоимости и изменение приказа</t>
  </si>
  <si>
    <t>46</t>
  </si>
  <si>
    <t>Повторная государственная экспертиза проектной документации (включая сметную документацию) и результатов инженерных изысканий</t>
  </si>
  <si>
    <t>47</t>
  </si>
  <si>
    <t>МДС 81-35.2004 п.4.96/Приказ 421/пр от 04.08.2020 п.179</t>
  </si>
  <si>
    <t>Непредвиденные затраты - 2%/ -3%</t>
  </si>
  <si>
    <t>37/35</t>
  </si>
  <si>
    <t>Откорректированы в связи с изменением сметной стоимости и приказа.</t>
  </si>
  <si>
    <t>Федеральный закон от 03.08.2018 N 303-ФЗ (ред. от 30.10.2018)</t>
  </si>
  <si>
    <t>НДС - 20% (не облагается п.1, 2, 3, 27-35 в новом расчете)</t>
  </si>
  <si>
    <t>38/36</t>
  </si>
  <si>
    <t>Сумма НДС изменилась в связи с изменением сметной стоимости</t>
  </si>
  <si>
    <t>ИТОГО с НДС</t>
  </si>
  <si>
    <t>Расчет МКУ "__" от 08.06.2020 г.</t>
  </si>
  <si>
    <r>
      <t xml:space="preserve"> </t>
    </r>
    <r>
      <rPr>
        <b/>
        <sz val="11"/>
        <rFont val="Times New Roman"/>
        <family val="1"/>
        <charset val="204"/>
      </rPr>
      <t>СОПОСТАВИТЕЛЬНАЯ ВЕДОМОСТЬ ИЗМЕНЕНИЯ СМЕТНОЙ СТОИМОСТИ</t>
    </r>
    <r>
      <rPr>
        <b/>
        <sz val="11"/>
        <color rgb="FFFF0000"/>
        <rFont val="Times New Roman"/>
        <family val="1"/>
        <charset val="204"/>
      </rPr>
      <t xml:space="preserve">
</t>
    </r>
  </si>
  <si>
    <t>Договор № __ от 04.07.2018 г. с ООО "__"/Смета 3</t>
  </si>
  <si>
    <t>Договор № _ от 04.07.2018 г. с ООО "__"/Смета 2</t>
  </si>
  <si>
    <t>Договор № _ от 12.04.2019 г. с АУ</t>
  </si>
  <si>
    <t>Договор № __ от 19.04.2020 г. с АУ</t>
  </si>
  <si>
    <t>Договор № __ от 19.04.2019 г. с АУ __</t>
  </si>
  <si>
    <t>п. 15 Постановления Правительства РФ от 21.06.2010 № 468</t>
  </si>
  <si>
    <t>Договор № __ от 19.04.2021 г. с АУ</t>
  </si>
  <si>
    <t>Затраты на согласование с ФГБУ "___-" (расчет фоновых концентраций в атмосферном воздухе)</t>
  </si>
  <si>
    <t>Затраты на согласование с ФГБУ "_" (расчет фоновых концентраций в почве)</t>
  </si>
  <si>
    <t>Затраты на согласование с ПАО "Газпром газораспределение _" (контроль земляных работ)</t>
  </si>
  <si>
    <t>Затраты на согласование с АО "__"</t>
  </si>
  <si>
    <t>Затраты на согласование с ПАО "МРСК ЦП" - филиал "_" ПАО "МРСК ЦП"</t>
  </si>
  <si>
    <t>Затраты на согласование с МКУ"Управление инженерной защиты территори_а" (НДС не облагается)</t>
  </si>
  <si>
    <t>Затраты на согласование производства земляных работ с ПАО "_ д"</t>
  </si>
  <si>
    <t>Затраты на согласование с  филиалом ПАО "Ростелеком"</t>
  </si>
  <si>
    <t>20</t>
  </si>
  <si>
    <t>21</t>
  </si>
  <si>
    <t>ЛСР 02-01-01</t>
  </si>
  <si>
    <t>Общестроительные работы ниже отм.0.000</t>
  </si>
  <si>
    <t>ЛСР 02-01-02</t>
  </si>
  <si>
    <t>ЛСР 02-01-03</t>
  </si>
  <si>
    <t>ЛСР 02-01-04</t>
  </si>
  <si>
    <t>….</t>
  </si>
  <si>
    <t>ПРИМЕР ЗАПОЛНЕНИЯ</t>
  </si>
  <si>
    <t>№ позиции сметного расчета (сметы) в ССР</t>
  </si>
  <si>
    <t>Данных затрат не учтены ранее</t>
  </si>
  <si>
    <t>Затраты на согласование с ИП __ (подготовка экспертного заключения о состоянии зеленых насаждений) (НДС не облагается)</t>
  </si>
  <si>
    <t>Счет-договор № 521 от 16.01.2019 г.</t>
  </si>
  <si>
    <t>Счет № 15/02 от 26.11.2018 г.</t>
  </si>
  <si>
    <t>Счет № 15/03 от 26.11.2018 г.</t>
  </si>
  <si>
    <t>Акт № 37 от 13.12.2018 г.</t>
  </si>
  <si>
    <t>Акт №12 от 21.03.2018 г.</t>
  </si>
  <si>
    <t>Временные здания и сооружения, - 1,5%</t>
  </si>
  <si>
    <t>ЛРС 09-01-01</t>
  </si>
  <si>
    <t xml:space="preserve"> 
1. Все объемы, заявленные в  ведомости объемов работ (ВОР) должны быть подтверждены проектными решениями.
2. На основании п.13 г(1)  Постановления Правительства РФ от 05.03.2007 № 145 (ред. от 01.09.2022г.) предоставить ведомость объемов работ учтенных в сметных нормативов. 
3. Для возможности поверки объемов, заявленных в ВОР, для всех объёмов должны быть ссылки на чертежи и спецификации, указать расчет объемов работ, отсутствующих в спецификациях (земляные работы, кирпичная кладка, площадь гидроизоляции и т.д.). 
4. В ведомости объема работ должны быть единичные показатели: м2, шт, т, м3…. 
5. Ведомости объемов работ должны быть пронумерованы, подписаны ГИПом и проектировщиком
6. Дальность перевозки грунта, строительного мусора должны быть обоснованы данными раздела ПОС или иной технической документацией.
</t>
  </si>
  <si>
    <t>ЛСР 01-01-01</t>
  </si>
  <si>
    <t>10</t>
  </si>
  <si>
    <t>СОПОСТАВИТЕЛЬНАЯ ВЕДОМОСТЬ ИЗМЕНЕНИЯ СМЕТНОЙ СТОИМОСТИ</t>
  </si>
  <si>
    <t>Подготовитекльные работы</t>
  </si>
  <si>
    <t>Предпроектные проработки проектных решений</t>
  </si>
  <si>
    <t xml:space="preserve">Затраты, связанные с получением исходных данных для подготовки проектной документации, проведением необходимых согласований по проектным решениям </t>
  </si>
  <si>
    <t>расчет РС №1</t>
  </si>
  <si>
    <t>ЛСР 01-01-02</t>
  </si>
  <si>
    <t>Возмещение убытков за сносимые строения</t>
  </si>
  <si>
    <t>Изменение стоимости в связи с корректировкой ПД и уточнения данных</t>
  </si>
  <si>
    <t>Включение данных затрат на основании Задания на проектирование от "_"_____20__г.</t>
  </si>
  <si>
    <t>16</t>
  </si>
  <si>
    <t>17</t>
  </si>
  <si>
    <t>23</t>
  </si>
  <si>
    <t>25</t>
  </si>
  <si>
    <t>Общестроительные работы выше отм.0.000</t>
  </si>
  <si>
    <t>Вентиляция и кондиционирование</t>
  </si>
  <si>
    <t>Автоматизация систем вентиляции и кондиционирования</t>
  </si>
  <si>
    <t>Археологические исследования на территории строительства</t>
  </si>
  <si>
    <t>ЛСР 01-01-15</t>
  </si>
  <si>
    <t xml:space="preserve">Защита территории строительства от различных геологических и гидрогеологических процессов </t>
  </si>
  <si>
    <t>ЛСР 01-02-06</t>
  </si>
  <si>
    <t>ЛСР 01-02-04</t>
  </si>
  <si>
    <t>ЛСР 01-02-03</t>
  </si>
  <si>
    <t>Перечень основных материалов к работе</t>
  </si>
  <si>
    <t>Земляные работы.</t>
  </si>
  <si>
    <t>I</t>
  </si>
  <si>
    <t>1.</t>
  </si>
  <si>
    <t>2.</t>
  </si>
  <si>
    <t xml:space="preserve">Срезка плодородного слоя грунта механизированным способом </t>
  </si>
  <si>
    <t>3.</t>
  </si>
  <si>
    <t xml:space="preserve">Разработка грунта с погузкой  экскаваторами, вместимость ковша 0,25 м3, группа грунтов: 2 </t>
  </si>
  <si>
    <t>4.</t>
  </si>
  <si>
    <t>тн.</t>
  </si>
  <si>
    <t>5.</t>
  </si>
  <si>
    <t>Песок фр. 0,5-2мм</t>
  </si>
  <si>
    <t>6.</t>
  </si>
  <si>
    <t>Разработка грунта вручную в траншеях</t>
  </si>
  <si>
    <t>7.</t>
  </si>
  <si>
    <t>II</t>
  </si>
  <si>
    <t>м2</t>
  </si>
  <si>
    <t>кг.</t>
  </si>
  <si>
    <t>шт.</t>
  </si>
  <si>
    <t>Устройство подстилающих и выравнивающих слоев оснований толщина слоя h-300 мм с уплотнением до К-0,95</t>
  </si>
  <si>
    <t>щебень фр. 20-40 мм</t>
  </si>
  <si>
    <t>Перевозка грунта автомобилями-самосвалами  на расстояние до 10 км, группа грунтов: 2</t>
  </si>
  <si>
    <t>Щебень марки 800 фр. 40-70мм</t>
  </si>
  <si>
    <t>Обратная засыпка щебнем  с  уплотнением до К-0,95 пневматическими катками перекрытий тоннелей в котлованах</t>
  </si>
  <si>
    <t>ПН-10</t>
  </si>
  <si>
    <t>КС10.3</t>
  </si>
  <si>
    <t>КС10.9</t>
  </si>
  <si>
    <t>ПП10-2</t>
  </si>
  <si>
    <t>КО6</t>
  </si>
  <si>
    <t>КС7.3.</t>
  </si>
  <si>
    <t>КС10.6.</t>
  </si>
  <si>
    <t>Устройство круглых сборных железобетонных 
канализационных колодцев диаметром: 1 м в 
грунтах сухих</t>
  </si>
  <si>
    <t>Кирпич рядовой (строительный)</t>
  </si>
  <si>
    <t xml:space="preserve">Устройство кирпичной кладки канализационных колодцев
</t>
  </si>
  <si>
    <t>Монтаж стремянок</t>
  </si>
  <si>
    <t>С1-05</t>
  </si>
  <si>
    <t>С1-06</t>
  </si>
  <si>
    <t>люк тип Т</t>
  </si>
  <si>
    <t>Монтаж люков тип Т</t>
  </si>
  <si>
    <t>Монтаж решоток дождеприемных</t>
  </si>
  <si>
    <t>Решетка дождеприемная ДБ2</t>
  </si>
  <si>
    <t>Гидроизоляция колодцев</t>
  </si>
  <si>
    <t>Гидроизоляционная мастика "Гидротекс"</t>
  </si>
  <si>
    <t>Пленка полиэтиленовая толщиной 0,2мм</t>
  </si>
  <si>
    <t>III.</t>
  </si>
  <si>
    <t>Укладка трубопроводов из полиэтиленовых труб диаметром: 250 мм</t>
  </si>
  <si>
    <t>м.п.</t>
  </si>
  <si>
    <t>Укладка трубопроводов из полиэтиленовых труб диаметром: 400мм</t>
  </si>
  <si>
    <t>Укладка трубопроводов из полиэтиленовых труб диаметром: 200мм</t>
  </si>
  <si>
    <t>Труба ПЭ 100 SDR 13,6-250х18,4</t>
  </si>
  <si>
    <t>Труба ПЭ 100 SDR 13,6-400х29,4</t>
  </si>
  <si>
    <t>Труба ПЭ 100 SDR 13,6-200х14,7</t>
  </si>
  <si>
    <t>Вертикальная планировка</t>
  </si>
  <si>
    <t>Приложение №1</t>
  </si>
  <si>
    <t xml:space="preserve">Ведомость объемов работ </t>
  </si>
  <si>
    <t>Проектирование наружных сетей бытовой канализации, ливневой канализации и водоснабжения к группе жилых домов №51/1, 51/2, 51/3, 51/4, 51/5, микрорайон №64, г. Кемерово</t>
  </si>
  <si>
    <t>Наружные сети водоотведения (ливневая канализация)</t>
  </si>
  <si>
    <t>шифр. 184-0-НК1</t>
  </si>
  <si>
    <t xml:space="preserve">Дата составления 18 марта  2026г. </t>
  </si>
  <si>
    <t>Устройство колодцев.</t>
  </si>
  <si>
    <t>Прокладка трубопроводов.</t>
  </si>
  <si>
    <t>Бетон М250</t>
  </si>
  <si>
    <t xml:space="preserve"> Устройство бетонного лотка.</t>
  </si>
  <si>
    <t>Ведущий инженер ООО "СДС-Строй" Смышляев П.В.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</si>
</sst>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29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sz val="8"/>
      <color theme="1"/>
      <name val="Georgia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5" xfId="0" applyBorder="1" applyAlignment="1">
      <alignment horizontal="center" wrapText="1"/>
    </xf>
    <xf numFmtId="0" fontId="0" fillId="0" borderId="5" xfId="0" applyBorder="1"/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quotePrefix="1" applyFont="1" applyBorder="1" applyAlignment="1">
      <alignment horizontal="center" vertical="center" wrapText="1"/>
    </xf>
    <xf numFmtId="0" fontId="1" fillId="0" borderId="7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9" fontId="2" fillId="0" borderId="21" xfId="0" applyNumberFormat="1" applyFont="1" applyBorder="1" applyAlignment="1">
      <alignment horizontal="center" wrapText="1"/>
    </xf>
    <xf numFmtId="49" fontId="2" fillId="0" borderId="22" xfId="0" applyNumberFormat="1" applyFont="1" applyBorder="1" applyAlignment="1">
      <alignment horizontal="center" wrapText="1"/>
    </xf>
    <xf numFmtId="49" fontId="2" fillId="0" borderId="27" xfId="0" applyNumberFormat="1" applyFont="1" applyBorder="1" applyAlignment="1">
      <alignment horizontal="center" wrapText="1"/>
    </xf>
    <xf numFmtId="49" fontId="2" fillId="0" borderId="23" xfId="0" applyNumberFormat="1" applyFont="1" applyBorder="1" applyAlignment="1">
      <alignment horizontal="center" wrapText="1"/>
    </xf>
    <xf numFmtId="49" fontId="0" fillId="0" borderId="0" xfId="0" applyNumberFormat="1"/>
    <xf numFmtId="0" fontId="1" fillId="0" borderId="1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 wrapText="1"/>
    </xf>
    <xf numFmtId="0" fontId="7" fillId="0" borderId="0" xfId="0" applyFont="1" applyBorder="1" applyAlignment="1"/>
    <xf numFmtId="0" fontId="11" fillId="0" borderId="0" xfId="0" applyFont="1" applyBorder="1" applyAlignment="1"/>
    <xf numFmtId="0" fontId="6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7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quotePrefix="1" applyFont="1" applyBorder="1" applyAlignment="1">
      <alignment horizontal="center" vertical="center" wrapText="1"/>
    </xf>
    <xf numFmtId="4" fontId="15" fillId="2" borderId="7" xfId="0" applyNumberFormat="1" applyFont="1" applyFill="1" applyBorder="1" applyAlignment="1">
      <alignment horizontal="center" vertical="center"/>
    </xf>
    <xf numFmtId="49" fontId="15" fillId="2" borderId="7" xfId="0" applyNumberFormat="1" applyFont="1" applyFill="1" applyBorder="1" applyAlignment="1">
      <alignment horizontal="center" vertical="center" wrapText="1"/>
    </xf>
    <xf numFmtId="4" fontId="15" fillId="2" borderId="34" xfId="0" applyNumberFormat="1" applyFont="1" applyFill="1" applyBorder="1" applyAlignment="1">
      <alignment horizontal="center" vertical="center"/>
    </xf>
    <xf numFmtId="4" fontId="15" fillId="2" borderId="7" xfId="0" applyNumberFormat="1" applyFont="1" applyFill="1" applyBorder="1" applyAlignment="1">
      <alignment horizontal="center" vertical="center" wrapText="1"/>
    </xf>
    <xf numFmtId="49" fontId="15" fillId="2" borderId="7" xfId="0" applyNumberFormat="1" applyFont="1" applyFill="1" applyBorder="1" applyAlignment="1">
      <alignment horizontal="center" vertical="center"/>
    </xf>
    <xf numFmtId="49" fontId="15" fillId="2" borderId="8" xfId="0" applyNumberFormat="1" applyFont="1" applyFill="1" applyBorder="1" applyAlignment="1">
      <alignment horizontal="center" vertical="center"/>
    </xf>
    <xf numFmtId="4" fontId="15" fillId="2" borderId="37" xfId="0" applyNumberFormat="1" applyFont="1" applyFill="1" applyBorder="1" applyAlignment="1">
      <alignment horizontal="center" vertical="center"/>
    </xf>
    <xf numFmtId="4" fontId="15" fillId="2" borderId="8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vertical="center" wrapText="1"/>
    </xf>
    <xf numFmtId="49" fontId="15" fillId="2" borderId="7" xfId="0" applyNumberFormat="1" applyFont="1" applyFill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/>
    <xf numFmtId="0" fontId="13" fillId="0" borderId="0" xfId="0" applyFont="1"/>
    <xf numFmtId="0" fontId="13" fillId="0" borderId="7" xfId="0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vertical="top" wrapText="1"/>
    </xf>
    <xf numFmtId="49" fontId="13" fillId="2" borderId="7" xfId="0" applyNumberFormat="1" applyFont="1" applyFill="1" applyBorder="1" applyAlignment="1">
      <alignment horizontal="center" vertical="center"/>
    </xf>
    <xf numFmtId="4" fontId="13" fillId="2" borderId="7" xfId="0" applyNumberFormat="1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 wrapText="1"/>
    </xf>
    <xf numFmtId="0" fontId="21" fillId="0" borderId="7" xfId="0" applyNumberFormat="1" applyFont="1" applyFill="1" applyBorder="1" applyAlignment="1" applyProtection="1">
      <alignment horizontal="left" vertical="center" wrapText="1"/>
    </xf>
    <xf numFmtId="0" fontId="21" fillId="0" borderId="7" xfId="0" applyNumberFormat="1" applyFont="1" applyFill="1" applyBorder="1" applyAlignment="1" applyProtection="1">
      <alignment horizontal="left" vertical="top" wrapText="1"/>
    </xf>
    <xf numFmtId="4" fontId="20" fillId="2" borderId="7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49" fontId="13" fillId="2" borderId="8" xfId="0" applyNumberFormat="1" applyFont="1" applyFill="1" applyBorder="1" applyAlignment="1">
      <alignment horizontal="center" vertical="center"/>
    </xf>
    <xf numFmtId="4" fontId="13" fillId="2" borderId="37" xfId="0" applyNumberFormat="1" applyFont="1" applyFill="1" applyBorder="1" applyAlignment="1">
      <alignment horizontal="center" vertical="center"/>
    </xf>
    <xf numFmtId="4" fontId="13" fillId="2" borderId="8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0" fontId="13" fillId="2" borderId="7" xfId="0" applyNumberFormat="1" applyFont="1" applyFill="1" applyBorder="1" applyAlignment="1">
      <alignment horizontal="center" vertical="center" wrapText="1"/>
    </xf>
    <xf numFmtId="4" fontId="13" fillId="2" borderId="7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top"/>
    </xf>
    <xf numFmtId="49" fontId="20" fillId="0" borderId="7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 wrapText="1"/>
    </xf>
    <xf numFmtId="49" fontId="13" fillId="2" borderId="7" xfId="0" applyNumberFormat="1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22" fillId="0" borderId="0" xfId="0" applyFont="1" applyAlignment="1"/>
    <xf numFmtId="0" fontId="22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2" fillId="0" borderId="6" xfId="0" applyFont="1" applyBorder="1" applyAlignment="1">
      <alignment horizontal="center" vertical="top"/>
    </xf>
    <xf numFmtId="0" fontId="5" fillId="0" borderId="0" xfId="0" applyFont="1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12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49" fontId="20" fillId="2" borderId="34" xfId="0" applyNumberFormat="1" applyFont="1" applyFill="1" applyBorder="1" applyAlignment="1">
      <alignment horizontal="center" vertical="center"/>
    </xf>
    <xf numFmtId="49" fontId="20" fillId="2" borderId="35" xfId="0" applyNumberFormat="1" applyFont="1" applyFill="1" applyBorder="1" applyAlignment="1">
      <alignment horizontal="center" vertical="center"/>
    </xf>
    <xf numFmtId="49" fontId="20" fillId="2" borderId="36" xfId="0" applyNumberFormat="1" applyFont="1" applyFill="1" applyBorder="1" applyAlignment="1">
      <alignment horizontal="center" vertical="center"/>
    </xf>
    <xf numFmtId="164" fontId="20" fillId="2" borderId="34" xfId="0" applyNumberFormat="1" applyFont="1" applyFill="1" applyBorder="1" applyAlignment="1">
      <alignment horizontal="center" vertical="center" wrapText="1"/>
    </xf>
    <xf numFmtId="164" fontId="20" fillId="2" borderId="35" xfId="0" applyNumberFormat="1" applyFont="1" applyFill="1" applyBorder="1" applyAlignment="1">
      <alignment horizontal="center" vertical="center" wrapText="1"/>
    </xf>
    <xf numFmtId="164" fontId="20" fillId="2" borderId="36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6" fillId="0" borderId="0" xfId="0" applyFont="1"/>
    <xf numFmtId="0" fontId="2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2" borderId="7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7" xfId="0" applyFont="1" applyFill="1" applyBorder="1"/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27" fillId="0" borderId="5" xfId="0" applyFont="1" applyBorder="1" applyAlignment="1">
      <alignment horizontal="center" wrapText="1"/>
    </xf>
    <xf numFmtId="0" fontId="27" fillId="0" borderId="5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8" fillId="0" borderId="0" xfId="0" applyFont="1"/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tabSelected="1" topLeftCell="A37" workbookViewId="0">
      <selection activeCell="C68" sqref="C68"/>
    </sheetView>
  </sheetViews>
  <sheetFormatPr defaultRowHeight="15" x14ac:dyDescent="0.25"/>
  <cols>
    <col min="1" max="1" width="10.85546875" customWidth="1"/>
    <col min="2" max="2" width="66" customWidth="1"/>
    <col min="3" max="3" width="6.5703125" customWidth="1"/>
    <col min="4" max="4" width="8.5703125" customWidth="1"/>
    <col min="5" max="5" width="23.7109375" customWidth="1"/>
    <col min="6" max="6" width="31.7109375" customWidth="1"/>
  </cols>
  <sheetData>
    <row r="1" spans="1:9" x14ac:dyDescent="0.25">
      <c r="A1" s="20"/>
      <c r="B1" s="20"/>
      <c r="C1" s="20"/>
      <c r="D1" s="20"/>
      <c r="E1" s="20"/>
      <c r="F1" s="156"/>
      <c r="G1" s="20"/>
      <c r="H1" s="20"/>
      <c r="I1" s="20"/>
    </row>
    <row r="2" spans="1:9" x14ac:dyDescent="0.25">
      <c r="A2" s="20"/>
      <c r="B2" s="157"/>
      <c r="C2" s="20"/>
      <c r="D2" s="20"/>
      <c r="E2" s="20"/>
      <c r="F2" s="20"/>
      <c r="G2" s="158" t="s">
        <v>332</v>
      </c>
      <c r="H2" s="158"/>
      <c r="I2" s="20"/>
    </row>
    <row r="3" spans="1:9" ht="22.5" x14ac:dyDescent="0.3">
      <c r="A3" s="103" t="s">
        <v>333</v>
      </c>
      <c r="B3" s="103"/>
      <c r="C3" s="103"/>
      <c r="D3" s="103"/>
      <c r="E3" s="103"/>
      <c r="F3" s="103"/>
      <c r="G3" s="89"/>
      <c r="H3" s="89"/>
      <c r="I3" s="20"/>
    </row>
    <row r="4" spans="1:9" ht="10.15" customHeight="1" x14ac:dyDescent="0.3">
      <c r="A4" s="90"/>
      <c r="B4" s="90"/>
      <c r="C4" s="90"/>
      <c r="D4" s="90"/>
      <c r="E4" s="90"/>
      <c r="F4" s="90"/>
      <c r="G4" s="89"/>
      <c r="H4" s="89"/>
      <c r="I4" s="20"/>
    </row>
    <row r="5" spans="1:9" ht="33" customHeight="1" x14ac:dyDescent="0.25">
      <c r="A5" s="180" t="s">
        <v>334</v>
      </c>
      <c r="B5" s="180"/>
      <c r="C5" s="180"/>
      <c r="D5" s="180"/>
      <c r="E5" s="180"/>
      <c r="F5" s="180"/>
      <c r="G5" s="20"/>
      <c r="H5" s="20"/>
      <c r="I5" s="20"/>
    </row>
    <row r="6" spans="1:9" x14ac:dyDescent="0.25">
      <c r="A6" s="159"/>
      <c r="B6" s="38" t="s">
        <v>15</v>
      </c>
      <c r="C6" s="159"/>
      <c r="D6" s="159"/>
      <c r="E6" s="159"/>
      <c r="F6" s="159"/>
      <c r="G6" s="20"/>
      <c r="H6" s="20"/>
      <c r="I6" s="20"/>
    </row>
    <row r="7" spans="1:9" ht="6.6" customHeight="1" x14ac:dyDescent="0.25">
      <c r="A7" s="159"/>
      <c r="B7" s="38"/>
      <c r="C7" s="159"/>
      <c r="D7" s="159"/>
      <c r="E7" s="159"/>
      <c r="F7" s="159"/>
      <c r="G7" s="20"/>
      <c r="H7" s="20"/>
      <c r="I7" s="20"/>
    </row>
    <row r="8" spans="1:9" ht="15.75" x14ac:dyDescent="0.25">
      <c r="A8" s="160"/>
      <c r="B8" s="181" t="s">
        <v>335</v>
      </c>
      <c r="C8" s="160"/>
      <c r="D8" s="160"/>
      <c r="E8" s="160"/>
      <c r="F8" s="160"/>
      <c r="G8" s="20"/>
      <c r="H8" s="20"/>
      <c r="I8" s="20"/>
    </row>
    <row r="9" spans="1:9" x14ac:dyDescent="0.25">
      <c r="A9" s="20"/>
      <c r="B9" s="38" t="s">
        <v>70</v>
      </c>
      <c r="C9" s="20"/>
      <c r="D9" s="20"/>
      <c r="E9" s="20"/>
      <c r="F9" s="20"/>
      <c r="G9" s="20"/>
      <c r="H9" s="20"/>
      <c r="I9" s="20"/>
    </row>
    <row r="10" spans="1:9" x14ac:dyDescent="0.25">
      <c r="A10" s="20"/>
      <c r="B10" s="20"/>
      <c r="C10" s="20"/>
      <c r="D10" s="20"/>
      <c r="E10" s="20"/>
      <c r="F10" s="20"/>
      <c r="G10" s="20"/>
      <c r="H10" s="20"/>
      <c r="I10" s="20"/>
    </row>
    <row r="11" spans="1:9" ht="7.9" customHeight="1" x14ac:dyDescent="0.3">
      <c r="A11" s="20"/>
      <c r="B11" s="161"/>
      <c r="C11" s="20"/>
      <c r="D11" s="20"/>
      <c r="E11" s="20"/>
      <c r="F11" s="20"/>
      <c r="G11" s="20"/>
      <c r="H11" s="20"/>
      <c r="I11" s="20"/>
    </row>
    <row r="12" spans="1:9" ht="15.75" x14ac:dyDescent="0.25">
      <c r="A12" s="162" t="s">
        <v>71</v>
      </c>
      <c r="B12" s="182" t="s">
        <v>336</v>
      </c>
      <c r="C12" s="182"/>
      <c r="D12" s="182"/>
      <c r="E12" s="182"/>
      <c r="F12" s="20"/>
      <c r="G12" s="20"/>
      <c r="H12" s="20"/>
      <c r="I12" s="20"/>
    </row>
    <row r="13" spans="1:9" x14ac:dyDescent="0.25">
      <c r="A13" s="163" t="s">
        <v>72</v>
      </c>
      <c r="B13" s="163"/>
      <c r="C13" s="163"/>
      <c r="D13" s="163"/>
      <c r="E13" s="163"/>
      <c r="F13" s="163"/>
      <c r="G13" s="20"/>
      <c r="H13" s="20"/>
      <c r="I13" s="20"/>
    </row>
    <row r="14" spans="1:9" ht="15.75" x14ac:dyDescent="0.25">
      <c r="A14" s="183" t="s">
        <v>337</v>
      </c>
      <c r="B14" s="20"/>
      <c r="C14" s="20"/>
      <c r="D14" s="20"/>
      <c r="E14" s="20"/>
      <c r="F14" s="20"/>
      <c r="G14" s="20"/>
      <c r="H14" s="20"/>
      <c r="I14" s="20"/>
    </row>
    <row r="15" spans="1:9" x14ac:dyDescent="0.25">
      <c r="A15" s="20"/>
      <c r="B15" s="20"/>
      <c r="C15" s="20"/>
      <c r="D15" s="20"/>
      <c r="E15" s="20"/>
      <c r="F15" s="20"/>
      <c r="G15" s="20"/>
      <c r="H15" s="20"/>
      <c r="I15" s="20"/>
    </row>
    <row r="16" spans="1:9" ht="65.45" customHeight="1" x14ac:dyDescent="0.25">
      <c r="A16" s="96" t="s">
        <v>67</v>
      </c>
      <c r="B16" s="93" t="s">
        <v>68</v>
      </c>
      <c r="C16" s="93" t="s">
        <v>3</v>
      </c>
      <c r="D16" s="93" t="s">
        <v>69</v>
      </c>
      <c r="E16" s="100" t="s">
        <v>279</v>
      </c>
      <c r="F16" s="100"/>
      <c r="G16" s="100"/>
      <c r="H16" s="100"/>
      <c r="I16" s="20"/>
    </row>
    <row r="17" spans="1:9" ht="65.45" customHeight="1" x14ac:dyDescent="0.25">
      <c r="A17" s="97"/>
      <c r="B17" s="95"/>
      <c r="C17" s="95"/>
      <c r="D17" s="95"/>
      <c r="E17" s="98"/>
      <c r="F17" s="99"/>
      <c r="G17" s="91" t="s">
        <v>3</v>
      </c>
      <c r="H17" s="91" t="s">
        <v>69</v>
      </c>
      <c r="I17" s="20"/>
    </row>
    <row r="18" spans="1:9" s="37" customFormat="1" ht="13.9" customHeight="1" x14ac:dyDescent="0.2">
      <c r="A18" s="36">
        <v>1</v>
      </c>
      <c r="B18" s="36">
        <v>2</v>
      </c>
      <c r="C18" s="36">
        <v>3</v>
      </c>
      <c r="D18" s="36">
        <v>4</v>
      </c>
      <c r="E18" s="101">
        <v>5</v>
      </c>
      <c r="F18" s="102"/>
      <c r="G18" s="36">
        <v>6</v>
      </c>
      <c r="H18" s="36">
        <v>7</v>
      </c>
    </row>
    <row r="19" spans="1:9" ht="24" customHeight="1" x14ac:dyDescent="0.25">
      <c r="A19" s="91" t="s">
        <v>281</v>
      </c>
      <c r="B19" s="165" t="s">
        <v>280</v>
      </c>
      <c r="C19" s="166"/>
      <c r="D19" s="166"/>
      <c r="E19" s="167"/>
      <c r="F19" s="168"/>
      <c r="G19" s="169"/>
      <c r="H19" s="169"/>
      <c r="I19" s="20"/>
    </row>
    <row r="20" spans="1:9" ht="36" customHeight="1" x14ac:dyDescent="0.25">
      <c r="A20" s="91" t="s">
        <v>282</v>
      </c>
      <c r="B20" s="170" t="s">
        <v>284</v>
      </c>
      <c r="C20" s="166" t="s">
        <v>12</v>
      </c>
      <c r="D20" s="166">
        <v>308.10000000000002</v>
      </c>
      <c r="E20" s="167"/>
      <c r="F20" s="168"/>
      <c r="G20" s="169"/>
      <c r="H20" s="169"/>
      <c r="I20" s="20"/>
    </row>
    <row r="21" spans="1:9" ht="34.5" customHeight="1" x14ac:dyDescent="0.25">
      <c r="A21" s="91" t="s">
        <v>283</v>
      </c>
      <c r="B21" s="170" t="s">
        <v>286</v>
      </c>
      <c r="C21" s="166" t="s">
        <v>12</v>
      </c>
      <c r="D21" s="171">
        <v>2525.75</v>
      </c>
      <c r="E21" s="167"/>
      <c r="F21" s="168"/>
      <c r="G21" s="169"/>
      <c r="H21" s="169"/>
      <c r="I21" s="20"/>
    </row>
    <row r="22" spans="1:9" ht="48" customHeight="1" x14ac:dyDescent="0.25">
      <c r="A22" s="91" t="s">
        <v>285</v>
      </c>
      <c r="B22" s="170" t="s">
        <v>300</v>
      </c>
      <c r="C22" s="166" t="s">
        <v>288</v>
      </c>
      <c r="D22" s="171">
        <f>D21*1.75</f>
        <v>4420.0625</v>
      </c>
      <c r="E22" s="167"/>
      <c r="F22" s="168"/>
      <c r="G22" s="169"/>
      <c r="H22" s="169"/>
      <c r="I22" s="20"/>
    </row>
    <row r="23" spans="1:9" ht="29.25" customHeight="1" x14ac:dyDescent="0.25">
      <c r="A23" s="91" t="s">
        <v>289</v>
      </c>
      <c r="B23" s="170" t="s">
        <v>292</v>
      </c>
      <c r="C23" s="166" t="s">
        <v>12</v>
      </c>
      <c r="D23" s="166">
        <v>75.77</v>
      </c>
      <c r="E23" s="167"/>
      <c r="F23" s="168"/>
      <c r="G23" s="169"/>
      <c r="H23" s="169"/>
      <c r="I23" s="20"/>
    </row>
    <row r="24" spans="1:9" ht="35.25" customHeight="1" x14ac:dyDescent="0.25">
      <c r="A24" s="93" t="s">
        <v>291</v>
      </c>
      <c r="B24" s="93" t="s">
        <v>298</v>
      </c>
      <c r="C24" s="172" t="s">
        <v>12</v>
      </c>
      <c r="D24" s="172">
        <f>H25+H24</f>
        <v>61.62</v>
      </c>
      <c r="E24" s="167" t="s">
        <v>299</v>
      </c>
      <c r="F24" s="168"/>
      <c r="G24" s="169" t="s">
        <v>12</v>
      </c>
      <c r="H24" s="169">
        <v>30.81</v>
      </c>
      <c r="I24" s="20"/>
    </row>
    <row r="25" spans="1:9" ht="35.25" customHeight="1" x14ac:dyDescent="0.25">
      <c r="A25" s="95"/>
      <c r="B25" s="95"/>
      <c r="C25" s="173"/>
      <c r="D25" s="173"/>
      <c r="E25" s="167" t="s">
        <v>290</v>
      </c>
      <c r="F25" s="168"/>
      <c r="G25" s="169" t="s">
        <v>12</v>
      </c>
      <c r="H25" s="169">
        <v>30.81</v>
      </c>
      <c r="I25" s="20"/>
    </row>
    <row r="26" spans="1:9" ht="49.5" customHeight="1" x14ac:dyDescent="0.25">
      <c r="A26" s="91" t="s">
        <v>293</v>
      </c>
      <c r="B26" s="174" t="s">
        <v>302</v>
      </c>
      <c r="C26" s="171" t="s">
        <v>12</v>
      </c>
      <c r="D26" s="171">
        <f>D21+D23-D24-23.4-18.83</f>
        <v>2497.67</v>
      </c>
      <c r="E26" s="175" t="s">
        <v>301</v>
      </c>
      <c r="F26" s="176"/>
      <c r="G26" s="177" t="s">
        <v>12</v>
      </c>
      <c r="H26" s="177">
        <v>2497.67</v>
      </c>
      <c r="I26" s="20"/>
    </row>
    <row r="27" spans="1:9" ht="49.5" customHeight="1" x14ac:dyDescent="0.25">
      <c r="A27" s="91"/>
      <c r="B27" s="170" t="s">
        <v>331</v>
      </c>
      <c r="C27" s="166" t="s">
        <v>295</v>
      </c>
      <c r="D27" s="171">
        <v>1232</v>
      </c>
      <c r="E27" s="175"/>
      <c r="F27" s="176"/>
      <c r="G27" s="177"/>
      <c r="H27" s="177"/>
      <c r="I27" s="20"/>
    </row>
    <row r="28" spans="1:9" ht="24" customHeight="1" x14ac:dyDescent="0.25">
      <c r="A28" s="91" t="s">
        <v>294</v>
      </c>
      <c r="B28" s="165" t="s">
        <v>338</v>
      </c>
      <c r="C28" s="166"/>
      <c r="D28" s="166"/>
      <c r="E28" s="167"/>
      <c r="F28" s="168"/>
      <c r="G28" s="169"/>
      <c r="H28" s="169"/>
      <c r="I28" s="20"/>
    </row>
    <row r="29" spans="1:9" ht="45" customHeight="1" x14ac:dyDescent="0.25">
      <c r="A29" s="93" t="s">
        <v>282</v>
      </c>
      <c r="B29" s="93" t="s">
        <v>310</v>
      </c>
      <c r="C29" s="172" t="s">
        <v>12</v>
      </c>
      <c r="D29" s="172">
        <v>7.76</v>
      </c>
      <c r="E29" s="167" t="s">
        <v>303</v>
      </c>
      <c r="F29" s="168"/>
      <c r="G29" s="169" t="s">
        <v>297</v>
      </c>
      <c r="H29" s="169">
        <v>9</v>
      </c>
      <c r="I29" s="20"/>
    </row>
    <row r="30" spans="1:9" ht="24" customHeight="1" x14ac:dyDescent="0.25">
      <c r="A30" s="94"/>
      <c r="B30" s="94"/>
      <c r="C30" s="178"/>
      <c r="D30" s="178"/>
      <c r="E30" s="167" t="s">
        <v>304</v>
      </c>
      <c r="F30" s="168"/>
      <c r="G30" s="169" t="s">
        <v>297</v>
      </c>
      <c r="H30" s="169">
        <v>4</v>
      </c>
      <c r="I30" s="20"/>
    </row>
    <row r="31" spans="1:9" ht="24" customHeight="1" x14ac:dyDescent="0.25">
      <c r="A31" s="94"/>
      <c r="B31" s="94"/>
      <c r="C31" s="178"/>
      <c r="D31" s="178"/>
      <c r="E31" s="167" t="s">
        <v>305</v>
      </c>
      <c r="F31" s="168"/>
      <c r="G31" s="169" t="s">
        <v>297</v>
      </c>
      <c r="H31" s="169">
        <v>18</v>
      </c>
      <c r="I31" s="20"/>
    </row>
    <row r="32" spans="1:9" ht="24" customHeight="1" x14ac:dyDescent="0.25">
      <c r="A32" s="94"/>
      <c r="B32" s="94"/>
      <c r="C32" s="178"/>
      <c r="D32" s="178"/>
      <c r="E32" s="167" t="s">
        <v>306</v>
      </c>
      <c r="F32" s="168"/>
      <c r="G32" s="169" t="s">
        <v>297</v>
      </c>
      <c r="H32" s="169">
        <v>9</v>
      </c>
      <c r="I32" s="20"/>
    </row>
    <row r="33" spans="1:9" ht="24" customHeight="1" x14ac:dyDescent="0.25">
      <c r="A33" s="94"/>
      <c r="B33" s="94"/>
      <c r="C33" s="178"/>
      <c r="D33" s="178"/>
      <c r="E33" s="167" t="s">
        <v>307</v>
      </c>
      <c r="F33" s="168"/>
      <c r="G33" s="169" t="s">
        <v>297</v>
      </c>
      <c r="H33" s="169">
        <v>20</v>
      </c>
      <c r="I33" s="20"/>
    </row>
    <row r="34" spans="1:9" ht="24" customHeight="1" x14ac:dyDescent="0.25">
      <c r="A34" s="94"/>
      <c r="B34" s="94"/>
      <c r="C34" s="178"/>
      <c r="D34" s="178"/>
      <c r="E34" s="167" t="s">
        <v>308</v>
      </c>
      <c r="F34" s="168"/>
      <c r="G34" s="169" t="s">
        <v>297</v>
      </c>
      <c r="H34" s="169">
        <v>6</v>
      </c>
      <c r="I34" s="20"/>
    </row>
    <row r="35" spans="1:9" ht="24" customHeight="1" x14ac:dyDescent="0.25">
      <c r="A35" s="95"/>
      <c r="B35" s="95"/>
      <c r="C35" s="173"/>
      <c r="D35" s="173"/>
      <c r="E35" s="167" t="s">
        <v>309</v>
      </c>
      <c r="F35" s="168"/>
      <c r="G35" s="169" t="s">
        <v>297</v>
      </c>
      <c r="H35" s="169">
        <v>5</v>
      </c>
      <c r="I35" s="20"/>
    </row>
    <row r="36" spans="1:9" ht="29.25" customHeight="1" x14ac:dyDescent="0.25">
      <c r="A36" s="91" t="s">
        <v>283</v>
      </c>
      <c r="B36" s="170" t="s">
        <v>312</v>
      </c>
      <c r="C36" s="166" t="s">
        <v>12</v>
      </c>
      <c r="D36" s="166">
        <v>0.1</v>
      </c>
      <c r="E36" s="167" t="s">
        <v>311</v>
      </c>
      <c r="F36" s="168"/>
      <c r="G36" s="169" t="s">
        <v>12</v>
      </c>
      <c r="H36" s="169">
        <v>0.1</v>
      </c>
      <c r="I36" s="20"/>
    </row>
    <row r="37" spans="1:9" ht="29.25" customHeight="1" x14ac:dyDescent="0.25">
      <c r="A37" s="92" t="s">
        <v>285</v>
      </c>
      <c r="B37" s="184" t="s">
        <v>341</v>
      </c>
      <c r="C37" s="185" t="s">
        <v>12</v>
      </c>
      <c r="D37" s="185">
        <v>3.24</v>
      </c>
      <c r="E37" s="167" t="s">
        <v>340</v>
      </c>
      <c r="F37" s="168"/>
      <c r="G37" s="169" t="s">
        <v>12</v>
      </c>
      <c r="H37" s="169">
        <v>3.24</v>
      </c>
      <c r="I37" s="20"/>
    </row>
    <row r="38" spans="1:9" ht="24" customHeight="1" x14ac:dyDescent="0.25">
      <c r="A38" s="93" t="s">
        <v>287</v>
      </c>
      <c r="B38" s="96" t="s">
        <v>313</v>
      </c>
      <c r="C38" s="172" t="s">
        <v>297</v>
      </c>
      <c r="D38" s="172">
        <v>6</v>
      </c>
      <c r="E38" s="167" t="s">
        <v>314</v>
      </c>
      <c r="F38" s="168"/>
      <c r="G38" s="169" t="s">
        <v>297</v>
      </c>
      <c r="H38" s="169">
        <v>4</v>
      </c>
      <c r="I38" s="20"/>
    </row>
    <row r="39" spans="1:9" ht="24" customHeight="1" x14ac:dyDescent="0.25">
      <c r="A39" s="95"/>
      <c r="B39" s="97"/>
      <c r="C39" s="173"/>
      <c r="D39" s="173"/>
      <c r="E39" s="167" t="s">
        <v>315</v>
      </c>
      <c r="F39" s="168"/>
      <c r="G39" s="169" t="s">
        <v>297</v>
      </c>
      <c r="H39" s="169">
        <v>2</v>
      </c>
      <c r="I39" s="20"/>
    </row>
    <row r="40" spans="1:9" ht="24" customHeight="1" x14ac:dyDescent="0.25">
      <c r="A40" s="91" t="s">
        <v>289</v>
      </c>
      <c r="B40" s="179" t="s">
        <v>317</v>
      </c>
      <c r="C40" s="166" t="s">
        <v>297</v>
      </c>
      <c r="D40" s="166">
        <v>6</v>
      </c>
      <c r="E40" s="167" t="s">
        <v>316</v>
      </c>
      <c r="F40" s="168"/>
      <c r="G40" s="169" t="s">
        <v>297</v>
      </c>
      <c r="H40" s="169">
        <v>6</v>
      </c>
      <c r="I40" s="20"/>
    </row>
    <row r="41" spans="1:9" ht="24" customHeight="1" x14ac:dyDescent="0.25">
      <c r="A41" s="91" t="s">
        <v>291</v>
      </c>
      <c r="B41" s="179" t="s">
        <v>318</v>
      </c>
      <c r="C41" s="166" t="s">
        <v>297</v>
      </c>
      <c r="D41" s="166">
        <v>3</v>
      </c>
      <c r="E41" s="167" t="s">
        <v>319</v>
      </c>
      <c r="F41" s="168"/>
      <c r="G41" s="169" t="s">
        <v>297</v>
      </c>
      <c r="H41" s="169">
        <v>3</v>
      </c>
      <c r="I41" s="20"/>
    </row>
    <row r="42" spans="1:9" ht="24" customHeight="1" x14ac:dyDescent="0.25">
      <c r="A42" s="93" t="s">
        <v>293</v>
      </c>
      <c r="B42" s="96" t="s">
        <v>320</v>
      </c>
      <c r="C42" s="172" t="s">
        <v>295</v>
      </c>
      <c r="D42" s="172">
        <v>10.38</v>
      </c>
      <c r="E42" s="167" t="s">
        <v>321</v>
      </c>
      <c r="F42" s="168"/>
      <c r="G42" s="169" t="s">
        <v>296</v>
      </c>
      <c r="H42" s="169">
        <v>10.38</v>
      </c>
      <c r="I42" s="20"/>
    </row>
    <row r="43" spans="1:9" ht="24" customHeight="1" x14ac:dyDescent="0.25">
      <c r="A43" s="95"/>
      <c r="B43" s="97"/>
      <c r="C43" s="173"/>
      <c r="D43" s="173"/>
      <c r="E43" s="167" t="s">
        <v>322</v>
      </c>
      <c r="F43" s="168"/>
      <c r="G43" s="169" t="s">
        <v>295</v>
      </c>
      <c r="H43" s="169">
        <v>0.89</v>
      </c>
      <c r="I43" s="20"/>
    </row>
    <row r="44" spans="1:9" ht="24" customHeight="1" x14ac:dyDescent="0.25">
      <c r="A44" s="91" t="s">
        <v>323</v>
      </c>
      <c r="B44" s="165" t="s">
        <v>339</v>
      </c>
      <c r="C44" s="166"/>
      <c r="D44" s="166"/>
      <c r="E44" s="167"/>
      <c r="F44" s="168"/>
      <c r="G44" s="169"/>
      <c r="H44" s="169"/>
      <c r="I44" s="20"/>
    </row>
    <row r="45" spans="1:9" ht="24" customHeight="1" x14ac:dyDescent="0.25">
      <c r="A45" s="91" t="s">
        <v>282</v>
      </c>
      <c r="B45" s="179" t="s">
        <v>324</v>
      </c>
      <c r="C45" s="166" t="s">
        <v>325</v>
      </c>
      <c r="D45" s="166">
        <v>70</v>
      </c>
      <c r="E45" s="167" t="s">
        <v>328</v>
      </c>
      <c r="F45" s="168"/>
      <c r="G45" s="169" t="s">
        <v>325</v>
      </c>
      <c r="H45" s="169">
        <v>70</v>
      </c>
      <c r="I45" s="20"/>
    </row>
    <row r="46" spans="1:9" ht="24" customHeight="1" x14ac:dyDescent="0.25">
      <c r="A46" s="91" t="s">
        <v>283</v>
      </c>
      <c r="B46" s="179" t="s">
        <v>326</v>
      </c>
      <c r="C46" s="166" t="s">
        <v>325</v>
      </c>
      <c r="D46" s="166">
        <v>118.4</v>
      </c>
      <c r="E46" s="167" t="s">
        <v>329</v>
      </c>
      <c r="F46" s="168"/>
      <c r="G46" s="169" t="s">
        <v>325</v>
      </c>
      <c r="H46" s="169">
        <v>118.4</v>
      </c>
      <c r="I46" s="20"/>
    </row>
    <row r="47" spans="1:9" ht="24" customHeight="1" x14ac:dyDescent="0.25">
      <c r="A47" s="91" t="s">
        <v>285</v>
      </c>
      <c r="B47" s="179" t="s">
        <v>327</v>
      </c>
      <c r="C47" s="166" t="s">
        <v>325</v>
      </c>
      <c r="D47" s="166">
        <v>17</v>
      </c>
      <c r="E47" s="167" t="s">
        <v>330</v>
      </c>
      <c r="F47" s="168"/>
      <c r="G47" s="169" t="s">
        <v>325</v>
      </c>
      <c r="H47" s="169">
        <v>17</v>
      </c>
      <c r="I47" s="20"/>
    </row>
    <row r="48" spans="1:9" x14ac:dyDescent="0.25">
      <c r="A48" s="20"/>
      <c r="B48" s="20"/>
      <c r="C48" s="20"/>
      <c r="D48" s="20"/>
      <c r="E48" s="20"/>
      <c r="F48" s="20"/>
      <c r="G48" s="20"/>
      <c r="H48" s="20"/>
      <c r="I48" s="20"/>
    </row>
    <row r="49" spans="1:9" x14ac:dyDescent="0.25">
      <c r="A49" s="20" t="s">
        <v>33</v>
      </c>
      <c r="B49" s="164" t="s">
        <v>342</v>
      </c>
      <c r="C49" s="20"/>
      <c r="D49" s="20"/>
      <c r="E49" s="20"/>
      <c r="F49" s="20"/>
      <c r="G49" s="20"/>
      <c r="H49" s="20"/>
      <c r="I49" s="20"/>
    </row>
    <row r="50" spans="1:9" x14ac:dyDescent="0.25">
      <c r="A50" s="163" t="s">
        <v>74</v>
      </c>
      <c r="B50" s="163"/>
      <c r="C50" s="163"/>
      <c r="D50" s="163"/>
      <c r="E50" s="163"/>
      <c r="F50" s="163"/>
      <c r="G50" s="20"/>
      <c r="H50" s="20"/>
      <c r="I50" s="20"/>
    </row>
    <row r="51" spans="1:9" x14ac:dyDescent="0.25">
      <c r="A51" s="20"/>
      <c r="B51" s="20"/>
      <c r="C51" s="20"/>
      <c r="D51" s="20"/>
      <c r="E51" s="20"/>
      <c r="F51" s="20"/>
      <c r="G51" s="20"/>
      <c r="H51" s="20"/>
      <c r="I51" s="20"/>
    </row>
    <row r="52" spans="1:9" x14ac:dyDescent="0.25">
      <c r="A52" s="20" t="s">
        <v>73</v>
      </c>
      <c r="B52" s="20"/>
      <c r="C52" s="20"/>
      <c r="D52" s="20"/>
      <c r="E52" s="20"/>
      <c r="F52" s="20"/>
      <c r="G52" s="20"/>
      <c r="H52" s="20"/>
      <c r="I52" s="20"/>
    </row>
    <row r="53" spans="1:9" x14ac:dyDescent="0.25">
      <c r="A53" s="186" t="s">
        <v>75</v>
      </c>
      <c r="B53" s="186"/>
      <c r="C53" s="20"/>
      <c r="D53" s="20"/>
      <c r="E53" s="20"/>
      <c r="F53" s="20"/>
      <c r="G53" s="20"/>
      <c r="H53" s="20"/>
      <c r="I53" s="20"/>
    </row>
    <row r="54" spans="1:9" x14ac:dyDescent="0.25">
      <c r="A54" s="20"/>
      <c r="B54" s="20"/>
      <c r="C54" s="20"/>
      <c r="D54" s="20"/>
      <c r="E54" s="20"/>
      <c r="F54" s="20"/>
      <c r="G54" s="20"/>
      <c r="H54" s="20"/>
      <c r="I54" s="20"/>
    </row>
    <row r="55" spans="1:9" x14ac:dyDescent="0.25">
      <c r="A55" s="20"/>
      <c r="B55" s="20"/>
      <c r="C55" s="20"/>
      <c r="D55" s="20"/>
      <c r="E55" s="20"/>
      <c r="F55" s="20"/>
      <c r="G55" s="20"/>
      <c r="H55" s="20"/>
      <c r="I55" s="20"/>
    </row>
    <row r="56" spans="1:9" ht="13.9" customHeight="1" x14ac:dyDescent="0.25"/>
    <row r="57" spans="1:9" hidden="1" x14ac:dyDescent="0.25">
      <c r="A57" s="105" t="s">
        <v>83</v>
      </c>
      <c r="B57" s="105"/>
      <c r="C57" s="105"/>
      <c r="D57" s="105"/>
      <c r="E57" s="105"/>
      <c r="F57" s="105"/>
    </row>
    <row r="58" spans="1:9" ht="49.5" hidden="1" customHeight="1" x14ac:dyDescent="0.25">
      <c r="A58" s="104" t="s">
        <v>76</v>
      </c>
      <c r="B58" s="104"/>
      <c r="C58" s="104"/>
      <c r="D58" s="104"/>
      <c r="E58" s="104"/>
      <c r="F58" s="104"/>
    </row>
    <row r="59" spans="1:9" ht="84.75" hidden="1" customHeight="1" x14ac:dyDescent="0.25">
      <c r="A59" s="104" t="s">
        <v>77</v>
      </c>
      <c r="B59" s="104"/>
      <c r="C59" s="104"/>
      <c r="D59" s="104"/>
      <c r="E59" s="104"/>
      <c r="F59" s="104"/>
    </row>
    <row r="60" spans="1:9" ht="59.25" hidden="1" customHeight="1" x14ac:dyDescent="0.25">
      <c r="A60" s="104" t="s">
        <v>78</v>
      </c>
      <c r="B60" s="104"/>
      <c r="C60" s="104"/>
      <c r="D60" s="104"/>
      <c r="E60" s="104"/>
      <c r="F60" s="104"/>
    </row>
    <row r="61" spans="1:9" ht="16.149999999999999" hidden="1" customHeight="1" x14ac:dyDescent="0.25">
      <c r="A61" s="104" t="s">
        <v>79</v>
      </c>
      <c r="B61" s="104"/>
      <c r="C61" s="104"/>
      <c r="D61" s="104"/>
      <c r="E61" s="104"/>
      <c r="F61" s="104"/>
    </row>
    <row r="62" spans="1:9" ht="26.45" hidden="1" customHeight="1" x14ac:dyDescent="0.25">
      <c r="A62" s="104" t="s">
        <v>80</v>
      </c>
      <c r="B62" s="104"/>
      <c r="C62" s="104"/>
      <c r="D62" s="104"/>
      <c r="E62" s="104"/>
      <c r="F62" s="104"/>
    </row>
    <row r="63" spans="1:9" ht="28.9" hidden="1" customHeight="1" x14ac:dyDescent="0.25">
      <c r="A63" s="104" t="s">
        <v>81</v>
      </c>
      <c r="B63" s="104"/>
      <c r="C63" s="104"/>
      <c r="D63" s="104"/>
      <c r="E63" s="104"/>
      <c r="F63" s="104"/>
    </row>
    <row r="64" spans="1:9" ht="29.45" hidden="1" customHeight="1" x14ac:dyDescent="0.25">
      <c r="A64" s="104" t="s">
        <v>82</v>
      </c>
      <c r="B64" s="104"/>
      <c r="C64" s="104"/>
      <c r="D64" s="104"/>
      <c r="E64" s="104"/>
      <c r="F64" s="104"/>
    </row>
    <row r="65" spans="1:6" ht="16.149999999999999" hidden="1" customHeight="1" x14ac:dyDescent="0.25">
      <c r="A65" s="105" t="s">
        <v>85</v>
      </c>
      <c r="B65" s="105"/>
      <c r="C65" s="105"/>
      <c r="D65" s="105"/>
      <c r="E65" s="105"/>
      <c r="F65" s="105"/>
    </row>
    <row r="66" spans="1:6" ht="118.9" hidden="1" customHeight="1" x14ac:dyDescent="0.25">
      <c r="A66" s="104" t="s">
        <v>254</v>
      </c>
      <c r="B66" s="104"/>
      <c r="C66" s="104"/>
      <c r="D66" s="104"/>
      <c r="E66" s="104"/>
      <c r="F66" s="104"/>
    </row>
  </sheetData>
  <mergeCells count="68">
    <mergeCell ref="E27:F27"/>
    <mergeCell ref="G2:H2"/>
    <mergeCell ref="B24:B25"/>
    <mergeCell ref="C24:C25"/>
    <mergeCell ref="D24:D25"/>
    <mergeCell ref="A24:A25"/>
    <mergeCell ref="D38:D39"/>
    <mergeCell ref="C38:C39"/>
    <mergeCell ref="B38:B39"/>
    <mergeCell ref="A38:A39"/>
    <mergeCell ref="A29:A35"/>
    <mergeCell ref="B29:B35"/>
    <mergeCell ref="C29:C35"/>
    <mergeCell ref="D29:D35"/>
    <mergeCell ref="E18:F18"/>
    <mergeCell ref="A3:F3"/>
    <mergeCell ref="A63:F63"/>
    <mergeCell ref="A64:F64"/>
    <mergeCell ref="A66:F66"/>
    <mergeCell ref="A57:F57"/>
    <mergeCell ref="A65:F65"/>
    <mergeCell ref="A58:F58"/>
    <mergeCell ref="A59:F59"/>
    <mergeCell ref="A60:F60"/>
    <mergeCell ref="A61:F61"/>
    <mergeCell ref="A62:F62"/>
    <mergeCell ref="A5:F5"/>
    <mergeCell ref="A13:F13"/>
    <mergeCell ref="B12:E12"/>
    <mergeCell ref="A50:F50"/>
    <mergeCell ref="B16:B17"/>
    <mergeCell ref="A16:A17"/>
    <mergeCell ref="C16:C17"/>
    <mergeCell ref="D16:D17"/>
    <mergeCell ref="E17:F17"/>
    <mergeCell ref="E16:H16"/>
    <mergeCell ref="E19:F19"/>
    <mergeCell ref="E20:F20"/>
    <mergeCell ref="E47:F47"/>
    <mergeCell ref="E23:F23"/>
    <mergeCell ref="E37:F37"/>
    <mergeCell ref="E25:F25"/>
    <mergeCell ref="E21:F21"/>
    <mergeCell ref="E22:F22"/>
    <mergeCell ref="E24:F24"/>
    <mergeCell ref="E26:F26"/>
    <mergeCell ref="E28:F28"/>
    <mergeCell ref="E29:F29"/>
    <mergeCell ref="E46:F46"/>
    <mergeCell ref="E45:F45"/>
    <mergeCell ref="E30:F30"/>
    <mergeCell ref="E31:F31"/>
    <mergeCell ref="E32:F32"/>
    <mergeCell ref="E33:F33"/>
    <mergeCell ref="E34:F34"/>
    <mergeCell ref="E35:F35"/>
    <mergeCell ref="E36:F36"/>
    <mergeCell ref="E38:F38"/>
    <mergeCell ref="E39:F39"/>
    <mergeCell ref="D42:D43"/>
    <mergeCell ref="B42:B43"/>
    <mergeCell ref="C42:C43"/>
    <mergeCell ref="A42:A43"/>
    <mergeCell ref="E44:F44"/>
    <mergeCell ref="E40:F40"/>
    <mergeCell ref="E41:F41"/>
    <mergeCell ref="E42:F42"/>
    <mergeCell ref="E43:F43"/>
  </mergeCells>
  <pageMargins left="0.70866141732283472" right="0.51181102362204722" top="0.35433070866141736" bottom="0.74803149606299213" header="0.31496062992125984" footer="0.31496062992125984"/>
  <pageSetup paperSize="9" scale="7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7" workbookViewId="0">
      <selection activeCell="H23" sqref="H23"/>
    </sheetView>
  </sheetViews>
  <sheetFormatPr defaultRowHeight="15" x14ac:dyDescent="0.25"/>
  <cols>
    <col min="1" max="1" width="4.28515625" customWidth="1"/>
    <col min="3" max="3" width="17.7109375" customWidth="1"/>
    <col min="4" max="4" width="26.7109375" customWidth="1"/>
    <col min="5" max="5" width="6.5703125" customWidth="1"/>
    <col min="6" max="7" width="11.28515625" customWidth="1"/>
    <col min="8" max="8" width="14" customWidth="1"/>
    <col min="9" max="9" width="15.7109375" customWidth="1"/>
    <col min="10" max="10" width="20.7109375" customWidth="1"/>
    <col min="11" max="11" width="18.42578125" customWidth="1"/>
    <col min="12" max="12" width="16.7109375" customWidth="1"/>
  </cols>
  <sheetData>
    <row r="1" spans="1:13" ht="39" customHeight="1" x14ac:dyDescent="0.25">
      <c r="A1" s="113" t="s">
        <v>97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3" ht="23.45" customHeight="1" x14ac:dyDescent="0.25">
      <c r="A2" s="115" t="s">
        <v>16</v>
      </c>
      <c r="B2" s="115"/>
      <c r="C2" s="116"/>
      <c r="D2" s="116"/>
      <c r="E2" s="116"/>
      <c r="F2" s="116"/>
      <c r="G2" s="116"/>
      <c r="H2" s="116"/>
      <c r="I2" s="43"/>
      <c r="J2" s="43"/>
      <c r="K2" s="43"/>
      <c r="L2" s="43"/>
      <c r="M2" s="42"/>
    </row>
    <row r="3" spans="1:13" ht="9.6" customHeight="1" x14ac:dyDescent="0.25">
      <c r="B3" s="117" t="s">
        <v>14</v>
      </c>
      <c r="C3" s="117"/>
      <c r="D3" s="117"/>
      <c r="E3" s="117"/>
      <c r="F3" s="117"/>
      <c r="G3" s="117"/>
      <c r="H3" s="117"/>
      <c r="I3" s="45"/>
      <c r="J3" s="45"/>
      <c r="K3" s="45"/>
      <c r="L3" s="45"/>
    </row>
    <row r="4" spans="1:13" ht="9.6" customHeight="1" x14ac:dyDescent="0.25">
      <c r="B4" s="47"/>
      <c r="C4" s="47"/>
      <c r="D4" s="47"/>
      <c r="E4" s="47"/>
      <c r="F4" s="47"/>
      <c r="G4" s="47"/>
      <c r="H4" s="47"/>
      <c r="I4" s="45"/>
      <c r="J4" s="45"/>
      <c r="K4" s="45"/>
      <c r="L4" s="45"/>
    </row>
    <row r="5" spans="1:13" x14ac:dyDescent="0.25">
      <c r="A5" s="118" t="s">
        <v>98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13" ht="7.9" customHeight="1" x14ac:dyDescent="0.25"/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3" x14ac:dyDescent="0.25">
      <c r="B8" s="114" t="s">
        <v>99</v>
      </c>
      <c r="C8" s="114"/>
      <c r="D8" s="114"/>
      <c r="E8" s="114"/>
      <c r="F8" s="114"/>
      <c r="G8" s="114"/>
      <c r="H8" s="114"/>
      <c r="I8" s="114"/>
      <c r="J8" s="114"/>
      <c r="K8" s="114"/>
    </row>
    <row r="9" spans="1:13" ht="9.6" customHeight="1" x14ac:dyDescent="0.25"/>
    <row r="10" spans="1:13" x14ac:dyDescent="0.25">
      <c r="A10" s="20" t="s">
        <v>13</v>
      </c>
      <c r="B10" s="20"/>
      <c r="C10" s="20"/>
      <c r="D10" s="20"/>
    </row>
    <row r="11" spans="1:13" ht="7.15" customHeight="1" x14ac:dyDescent="0.25"/>
    <row r="12" spans="1:13" ht="24" customHeight="1" x14ac:dyDescent="0.25">
      <c r="A12" s="107" t="s">
        <v>0</v>
      </c>
      <c r="B12" s="107" t="s">
        <v>1</v>
      </c>
      <c r="C12" s="107"/>
      <c r="D12" s="107" t="s">
        <v>2</v>
      </c>
      <c r="E12" s="107" t="s">
        <v>3</v>
      </c>
      <c r="F12" s="107" t="s">
        <v>40</v>
      </c>
      <c r="G12" s="107"/>
      <c r="H12" s="107" t="s">
        <v>4</v>
      </c>
      <c r="I12" s="107"/>
      <c r="J12" s="107" t="s">
        <v>21</v>
      </c>
      <c r="K12" s="107" t="s">
        <v>5</v>
      </c>
      <c r="L12" s="107"/>
    </row>
    <row r="13" spans="1:13" ht="36" x14ac:dyDescent="0.25">
      <c r="A13" s="107"/>
      <c r="B13" s="6" t="s">
        <v>6</v>
      </c>
      <c r="C13" s="6" t="s">
        <v>7</v>
      </c>
      <c r="D13" s="107"/>
      <c r="E13" s="107"/>
      <c r="F13" s="6" t="s">
        <v>18</v>
      </c>
      <c r="G13" s="6" t="s">
        <v>10</v>
      </c>
      <c r="H13" s="6" t="s">
        <v>19</v>
      </c>
      <c r="I13" s="6" t="s">
        <v>20</v>
      </c>
      <c r="J13" s="107"/>
      <c r="K13" s="6" t="s">
        <v>9</v>
      </c>
      <c r="L13" s="6" t="s">
        <v>10</v>
      </c>
    </row>
    <row r="14" spans="1:13" x14ac:dyDescent="0.25">
      <c r="A14" s="39">
        <v>1</v>
      </c>
      <c r="B14" s="39">
        <v>2</v>
      </c>
      <c r="C14" s="39">
        <v>3</v>
      </c>
      <c r="D14" s="39">
        <v>4</v>
      </c>
      <c r="E14" s="39">
        <v>5</v>
      </c>
      <c r="F14" s="39">
        <v>6</v>
      </c>
      <c r="G14" s="39">
        <v>7</v>
      </c>
      <c r="H14" s="39">
        <v>8</v>
      </c>
      <c r="I14" s="39">
        <v>9</v>
      </c>
      <c r="J14" s="39">
        <v>10</v>
      </c>
      <c r="K14" s="39">
        <v>11</v>
      </c>
      <c r="L14" s="39">
        <v>12</v>
      </c>
    </row>
    <row r="15" spans="1:13" ht="36" x14ac:dyDescent="0.25">
      <c r="A15" s="40"/>
      <c r="B15" s="41"/>
      <c r="C15" s="41"/>
      <c r="D15" s="41"/>
      <c r="E15" s="41"/>
      <c r="F15" s="48"/>
      <c r="G15" s="48"/>
      <c r="H15" s="49" t="s">
        <v>22</v>
      </c>
      <c r="I15" s="49" t="s">
        <v>23</v>
      </c>
      <c r="J15" s="48"/>
      <c r="K15" s="48"/>
      <c r="L15" s="48"/>
    </row>
    <row r="16" spans="1:13" ht="60.6" customHeight="1" x14ac:dyDescent="0.25">
      <c r="A16" s="12">
        <v>1</v>
      </c>
      <c r="B16" s="107" t="s">
        <v>28</v>
      </c>
      <c r="C16" s="107" t="s">
        <v>26</v>
      </c>
      <c r="D16" s="14" t="s">
        <v>11</v>
      </c>
      <c r="E16" s="6" t="s">
        <v>12</v>
      </c>
      <c r="F16" s="50">
        <v>1000</v>
      </c>
      <c r="G16" s="50">
        <v>2000</v>
      </c>
      <c r="H16" s="50">
        <v>1000</v>
      </c>
      <c r="I16" s="51" t="s">
        <v>31</v>
      </c>
      <c r="J16" s="111" t="s">
        <v>24</v>
      </c>
      <c r="K16" s="111" t="s">
        <v>87</v>
      </c>
      <c r="L16" s="111" t="s">
        <v>89</v>
      </c>
    </row>
    <row r="17" spans="1:12" ht="61.9" customHeight="1" x14ac:dyDescent="0.25">
      <c r="A17" s="12">
        <v>2</v>
      </c>
      <c r="B17" s="107"/>
      <c r="C17" s="107"/>
      <c r="D17" s="14" t="s">
        <v>29</v>
      </c>
      <c r="E17" s="6" t="s">
        <v>12</v>
      </c>
      <c r="F17" s="50">
        <v>1300</v>
      </c>
      <c r="G17" s="50">
        <v>2600</v>
      </c>
      <c r="H17" s="50">
        <v>1300</v>
      </c>
      <c r="I17" s="51" t="s">
        <v>31</v>
      </c>
      <c r="J17" s="111"/>
      <c r="K17" s="111"/>
      <c r="L17" s="111"/>
    </row>
    <row r="18" spans="1:12" ht="76.150000000000006" customHeight="1" x14ac:dyDescent="0.25">
      <c r="A18" s="12">
        <v>3</v>
      </c>
      <c r="B18" s="107"/>
      <c r="C18" s="107"/>
      <c r="D18" s="14" t="s">
        <v>86</v>
      </c>
      <c r="E18" s="6" t="s">
        <v>12</v>
      </c>
      <c r="F18" s="50">
        <v>100</v>
      </c>
      <c r="G18" s="50">
        <v>90</v>
      </c>
      <c r="H18" s="51" t="s">
        <v>31</v>
      </c>
      <c r="I18" s="50">
        <v>-10</v>
      </c>
      <c r="J18" s="50" t="s">
        <v>32</v>
      </c>
      <c r="K18" s="50" t="s">
        <v>88</v>
      </c>
      <c r="L18" s="50" t="s">
        <v>89</v>
      </c>
    </row>
    <row r="20" spans="1:12" x14ac:dyDescent="0.25">
      <c r="A20" s="112" t="s">
        <v>33</v>
      </c>
      <c r="B20" s="112"/>
      <c r="C20" s="109"/>
      <c r="D20" s="109"/>
      <c r="E20" s="109"/>
      <c r="F20" s="109"/>
      <c r="G20" s="109"/>
    </row>
    <row r="21" spans="1:12" ht="18" customHeight="1" x14ac:dyDescent="0.25">
      <c r="B21" s="18"/>
      <c r="C21" s="108" t="s">
        <v>34</v>
      </c>
      <c r="D21" s="108"/>
      <c r="E21" s="108"/>
      <c r="F21" s="108"/>
      <c r="G21" s="108"/>
    </row>
    <row r="22" spans="1:12" ht="13.15" customHeight="1" x14ac:dyDescent="0.25">
      <c r="B22" s="18"/>
      <c r="C22" s="18"/>
      <c r="D22" s="18"/>
      <c r="E22" s="18"/>
      <c r="F22" s="18"/>
      <c r="G22" s="18"/>
    </row>
    <row r="23" spans="1:12" x14ac:dyDescent="0.25">
      <c r="A23" s="108" t="s">
        <v>35</v>
      </c>
      <c r="B23" s="108"/>
      <c r="C23" s="109"/>
      <c r="D23" s="109"/>
      <c r="E23" s="109"/>
      <c r="F23" s="109"/>
      <c r="G23" s="109"/>
    </row>
    <row r="24" spans="1:12" ht="21.6" customHeight="1" x14ac:dyDescent="0.25">
      <c r="B24" s="18"/>
      <c r="C24" s="110" t="s">
        <v>36</v>
      </c>
      <c r="D24" s="110"/>
      <c r="E24" s="110"/>
      <c r="F24" s="110"/>
      <c r="G24" s="110"/>
    </row>
    <row r="26" spans="1:12" s="20" customFormat="1" ht="14.45" customHeight="1" x14ac:dyDescent="0.25">
      <c r="A26" s="106" t="s">
        <v>37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</row>
    <row r="27" spans="1:12" s="20" customFormat="1" ht="6.6" customHeight="1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1:12" ht="34.15" customHeight="1" x14ac:dyDescent="0.25">
      <c r="A28" s="106" t="s">
        <v>38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</row>
    <row r="29" spans="1:12" ht="10.15" customHeight="1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12" x14ac:dyDescent="0.25">
      <c r="A30" s="106" t="s">
        <v>39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</row>
  </sheetData>
  <mergeCells count="28">
    <mergeCell ref="A1:L1"/>
    <mergeCell ref="B8:K8"/>
    <mergeCell ref="A2:B2"/>
    <mergeCell ref="J16:J17"/>
    <mergeCell ref="H12:I12"/>
    <mergeCell ref="K12:L12"/>
    <mergeCell ref="A12:A13"/>
    <mergeCell ref="B12:C12"/>
    <mergeCell ref="D12:D13"/>
    <mergeCell ref="E12:E13"/>
    <mergeCell ref="F12:G12"/>
    <mergeCell ref="C2:H2"/>
    <mergeCell ref="B3:H3"/>
    <mergeCell ref="A5:L5"/>
    <mergeCell ref="A30:L30"/>
    <mergeCell ref="J12:J13"/>
    <mergeCell ref="A23:B23"/>
    <mergeCell ref="C23:G23"/>
    <mergeCell ref="C24:G24"/>
    <mergeCell ref="A26:L26"/>
    <mergeCell ref="A28:L28"/>
    <mergeCell ref="C16:C18"/>
    <mergeCell ref="B16:B18"/>
    <mergeCell ref="K16:K17"/>
    <mergeCell ref="L16:L17"/>
    <mergeCell ref="C21:G21"/>
    <mergeCell ref="C20:G20"/>
    <mergeCell ref="A20:B20"/>
  </mergeCells>
  <pageMargins left="0.70866141732283472" right="0.70866141732283472" top="0.35433070866141736" bottom="0.74803149606299213" header="0.31496062992125984" footer="0.31496062992125984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workbookViewId="0">
      <selection activeCell="P16" sqref="P16:P17"/>
    </sheetView>
  </sheetViews>
  <sheetFormatPr defaultRowHeight="15" x14ac:dyDescent="0.25"/>
  <cols>
    <col min="1" max="1" width="4.28515625" customWidth="1"/>
    <col min="3" max="3" width="17.7109375" customWidth="1"/>
    <col min="4" max="4" width="22.5703125" customWidth="1"/>
    <col min="5" max="5" width="6.5703125" customWidth="1"/>
    <col min="6" max="8" width="11.28515625" customWidth="1"/>
    <col min="9" max="9" width="14" customWidth="1"/>
    <col min="10" max="10" width="15.7109375" customWidth="1"/>
    <col min="11" max="12" width="14" customWidth="1"/>
    <col min="13" max="13" width="15.7109375" customWidth="1"/>
    <col min="14" max="15" width="20.7109375" customWidth="1"/>
    <col min="16" max="16" width="16.85546875" customWidth="1"/>
    <col min="17" max="18" width="16.7109375" customWidth="1"/>
  </cols>
  <sheetData>
    <row r="1" spans="1:18" ht="39" customHeight="1" x14ac:dyDescent="0.25">
      <c r="A1" s="113" t="s">
        <v>100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</row>
    <row r="2" spans="1:18" ht="23.45" customHeight="1" x14ac:dyDescent="0.25">
      <c r="A2" s="115" t="s">
        <v>16</v>
      </c>
      <c r="B2" s="115"/>
      <c r="C2" s="1"/>
      <c r="D2" s="1"/>
      <c r="E2" s="1"/>
      <c r="F2" s="1"/>
      <c r="G2" s="1"/>
      <c r="H2" s="1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10.15" customHeight="1" x14ac:dyDescent="0.25">
      <c r="B3" s="117" t="s">
        <v>14</v>
      </c>
      <c r="C3" s="117"/>
      <c r="D3" s="117"/>
      <c r="E3" s="117"/>
      <c r="F3" s="117"/>
      <c r="G3" s="117"/>
      <c r="H3" s="117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ht="7.9" customHeight="1" x14ac:dyDescent="0.25"/>
    <row r="5" spans="1:18" x14ac:dyDescent="0.25">
      <c r="A5" s="118" t="s">
        <v>98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</row>
    <row r="6" spans="1:18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8" x14ac:dyDescent="0.25">
      <c r="B7" s="114" t="s">
        <v>15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27"/>
    </row>
    <row r="8" spans="1:18" ht="9.6" customHeight="1" x14ac:dyDescent="0.25"/>
    <row r="9" spans="1:18" x14ac:dyDescent="0.25">
      <c r="A9" t="s">
        <v>13</v>
      </c>
      <c r="E9" s="20"/>
      <c r="F9" s="20"/>
      <c r="G9" s="20"/>
      <c r="H9" s="20"/>
    </row>
    <row r="10" spans="1:18" ht="15.75" thickBot="1" x14ac:dyDescent="0.3"/>
    <row r="11" spans="1:18" ht="24" customHeight="1" thickBot="1" x14ac:dyDescent="0.3">
      <c r="A11" s="138" t="s">
        <v>0</v>
      </c>
      <c r="B11" s="128" t="s">
        <v>1</v>
      </c>
      <c r="C11" s="129"/>
      <c r="D11" s="140" t="s">
        <v>2</v>
      </c>
      <c r="E11" s="128" t="s">
        <v>3</v>
      </c>
      <c r="F11" s="126" t="s">
        <v>40</v>
      </c>
      <c r="G11" s="134"/>
      <c r="H11" s="127"/>
      <c r="I11" s="126" t="s">
        <v>50</v>
      </c>
      <c r="J11" s="127"/>
      <c r="K11" s="126" t="s">
        <v>51</v>
      </c>
      <c r="L11" s="134"/>
      <c r="M11" s="127"/>
      <c r="N11" s="120" t="s">
        <v>53</v>
      </c>
      <c r="O11" s="121"/>
      <c r="P11" s="132" t="s">
        <v>5</v>
      </c>
      <c r="Q11" s="132"/>
      <c r="R11" s="121"/>
    </row>
    <row r="12" spans="1:18" ht="24" customHeight="1" thickBot="1" x14ac:dyDescent="0.3">
      <c r="A12" s="139"/>
      <c r="B12" s="130"/>
      <c r="C12" s="131"/>
      <c r="D12" s="141"/>
      <c r="E12" s="142"/>
      <c r="F12" s="120" t="s">
        <v>18</v>
      </c>
      <c r="G12" s="126" t="s">
        <v>17</v>
      </c>
      <c r="H12" s="127"/>
      <c r="I12" s="124" t="s">
        <v>19</v>
      </c>
      <c r="J12" s="132" t="s">
        <v>20</v>
      </c>
      <c r="K12" s="120" t="s">
        <v>52</v>
      </c>
      <c r="L12" s="124" t="s">
        <v>58</v>
      </c>
      <c r="M12" s="124" t="s">
        <v>20</v>
      </c>
      <c r="N12" s="122"/>
      <c r="O12" s="123"/>
      <c r="P12" s="23"/>
      <c r="Q12" s="23"/>
      <c r="R12" s="24"/>
    </row>
    <row r="13" spans="1:18" ht="24.75" thickBot="1" x14ac:dyDescent="0.3">
      <c r="A13" s="139"/>
      <c r="B13" s="9" t="s">
        <v>6</v>
      </c>
      <c r="C13" s="9" t="s">
        <v>7</v>
      </c>
      <c r="D13" s="141"/>
      <c r="E13" s="142"/>
      <c r="F13" s="122"/>
      <c r="G13" s="26" t="s">
        <v>41</v>
      </c>
      <c r="H13" s="25" t="s">
        <v>42</v>
      </c>
      <c r="I13" s="125"/>
      <c r="J13" s="133"/>
      <c r="K13" s="122"/>
      <c r="L13" s="125"/>
      <c r="M13" s="125"/>
      <c r="N13" s="33" t="s">
        <v>8</v>
      </c>
      <c r="O13" s="33" t="s">
        <v>54</v>
      </c>
      <c r="P13" s="9" t="s">
        <v>18</v>
      </c>
      <c r="Q13" s="10" t="s">
        <v>10</v>
      </c>
      <c r="R13" s="10" t="s">
        <v>48</v>
      </c>
    </row>
    <row r="14" spans="1:18" s="32" customFormat="1" ht="15.75" thickBot="1" x14ac:dyDescent="0.3">
      <c r="A14" s="28">
        <v>1</v>
      </c>
      <c r="B14" s="29">
        <v>2</v>
      </c>
      <c r="C14" s="29">
        <v>3</v>
      </c>
      <c r="D14" s="29">
        <v>4</v>
      </c>
      <c r="E14" s="29">
        <v>5</v>
      </c>
      <c r="F14" s="29">
        <v>6</v>
      </c>
      <c r="G14" s="29">
        <v>7</v>
      </c>
      <c r="H14" s="29" t="s">
        <v>43</v>
      </c>
      <c r="I14" s="29">
        <v>8</v>
      </c>
      <c r="J14" s="29">
        <v>9</v>
      </c>
      <c r="K14" s="29" t="s">
        <v>44</v>
      </c>
      <c r="L14" s="29" t="s">
        <v>57</v>
      </c>
      <c r="M14" s="29" t="s">
        <v>59</v>
      </c>
      <c r="N14" s="29">
        <v>10</v>
      </c>
      <c r="O14" s="29" t="s">
        <v>45</v>
      </c>
      <c r="P14" s="29">
        <v>11</v>
      </c>
      <c r="Q14" s="30" t="s">
        <v>46</v>
      </c>
      <c r="R14" s="31" t="s">
        <v>47</v>
      </c>
    </row>
    <row r="15" spans="1:18" ht="36" x14ac:dyDescent="0.25">
      <c r="A15" s="7"/>
      <c r="B15" s="8"/>
      <c r="C15" s="8"/>
      <c r="D15" s="8"/>
      <c r="E15" s="8"/>
      <c r="F15" s="8"/>
      <c r="G15" s="8"/>
      <c r="H15" s="8"/>
      <c r="I15" s="5" t="s">
        <v>22</v>
      </c>
      <c r="J15" s="5" t="s">
        <v>49</v>
      </c>
      <c r="K15" s="5" t="s">
        <v>60</v>
      </c>
      <c r="L15" s="5" t="s">
        <v>62</v>
      </c>
      <c r="M15" s="5" t="s">
        <v>61</v>
      </c>
      <c r="N15" s="8"/>
      <c r="O15" s="8"/>
      <c r="P15" s="8"/>
      <c r="Q15" s="8"/>
      <c r="R15" s="8"/>
    </row>
    <row r="16" spans="1:18" ht="60.6" customHeight="1" x14ac:dyDescent="0.25">
      <c r="A16" s="11">
        <v>1</v>
      </c>
      <c r="B16" s="135" t="s">
        <v>28</v>
      </c>
      <c r="C16" s="135" t="s">
        <v>26</v>
      </c>
      <c r="D16" s="14" t="s">
        <v>11</v>
      </c>
      <c r="E16" s="4" t="s">
        <v>12</v>
      </c>
      <c r="F16" s="4">
        <v>1000</v>
      </c>
      <c r="G16" s="4">
        <v>2000</v>
      </c>
      <c r="H16" s="4">
        <v>80</v>
      </c>
      <c r="I16" s="4">
        <v>1000</v>
      </c>
      <c r="J16" s="16" t="s">
        <v>31</v>
      </c>
      <c r="K16" s="16" t="s">
        <v>31</v>
      </c>
      <c r="L16" s="4">
        <v>-1000</v>
      </c>
      <c r="M16" s="16">
        <v>-200</v>
      </c>
      <c r="N16" s="107" t="s">
        <v>24</v>
      </c>
      <c r="O16" s="107" t="s">
        <v>65</v>
      </c>
      <c r="P16" s="107" t="s">
        <v>25</v>
      </c>
      <c r="Q16" s="107" t="s">
        <v>55</v>
      </c>
      <c r="R16" s="107" t="s">
        <v>56</v>
      </c>
    </row>
    <row r="17" spans="1:18" ht="61.9" customHeight="1" x14ac:dyDescent="0.25">
      <c r="A17" s="11">
        <v>2</v>
      </c>
      <c r="B17" s="136"/>
      <c r="C17" s="136"/>
      <c r="D17" s="13" t="s">
        <v>29</v>
      </c>
      <c r="E17" s="4" t="s">
        <v>12</v>
      </c>
      <c r="F17" s="4">
        <v>1300</v>
      </c>
      <c r="G17" s="4">
        <v>2600</v>
      </c>
      <c r="H17" s="4">
        <v>1040</v>
      </c>
      <c r="I17" s="4">
        <v>1300</v>
      </c>
      <c r="J17" s="16" t="s">
        <v>31</v>
      </c>
      <c r="K17" s="16" t="s">
        <v>31</v>
      </c>
      <c r="L17" s="16">
        <v>-1300</v>
      </c>
      <c r="M17" s="16">
        <v>-260</v>
      </c>
      <c r="N17" s="107"/>
      <c r="O17" s="107"/>
      <c r="P17" s="107"/>
      <c r="Q17" s="107"/>
      <c r="R17" s="107"/>
    </row>
    <row r="18" spans="1:18" ht="76.150000000000006" customHeight="1" x14ac:dyDescent="0.25">
      <c r="A18" s="12">
        <v>3</v>
      </c>
      <c r="B18" s="137"/>
      <c r="C18" s="137"/>
      <c r="D18" s="15" t="s">
        <v>30</v>
      </c>
      <c r="E18" s="6" t="s">
        <v>12</v>
      </c>
      <c r="F18" s="6">
        <v>100</v>
      </c>
      <c r="G18" s="6">
        <v>90</v>
      </c>
      <c r="H18" s="6">
        <v>120</v>
      </c>
      <c r="I18" s="17" t="s">
        <v>31</v>
      </c>
      <c r="J18" s="6">
        <v>-10</v>
      </c>
      <c r="K18" s="17">
        <v>30</v>
      </c>
      <c r="L18" s="17" t="s">
        <v>31</v>
      </c>
      <c r="M18" s="17" t="s">
        <v>31</v>
      </c>
      <c r="N18" s="6" t="s">
        <v>32</v>
      </c>
      <c r="O18" s="6" t="s">
        <v>66</v>
      </c>
      <c r="P18" s="3" t="s">
        <v>25</v>
      </c>
      <c r="Q18" s="3" t="s">
        <v>27</v>
      </c>
      <c r="R18" s="3" t="s">
        <v>56</v>
      </c>
    </row>
    <row r="21" spans="1:18" x14ac:dyDescent="0.25">
      <c r="B21" s="18"/>
      <c r="C21" s="18"/>
    </row>
    <row r="22" spans="1:18" x14ac:dyDescent="0.25">
      <c r="A22" s="112" t="s">
        <v>33</v>
      </c>
      <c r="B22" s="112"/>
      <c r="C22" s="109"/>
      <c r="D22" s="109"/>
      <c r="E22" s="109"/>
      <c r="F22" s="109"/>
      <c r="G22" s="109"/>
      <c r="H22" s="109"/>
    </row>
    <row r="23" spans="1:18" ht="18" customHeight="1" x14ac:dyDescent="0.25">
      <c r="B23" s="18"/>
      <c r="C23" s="108" t="s">
        <v>34</v>
      </c>
      <c r="D23" s="108"/>
      <c r="E23" s="108"/>
      <c r="F23" s="108"/>
      <c r="G23" s="108"/>
      <c r="H23" s="108"/>
    </row>
    <row r="24" spans="1:18" ht="13.15" customHeight="1" x14ac:dyDescent="0.25">
      <c r="B24" s="18"/>
      <c r="C24" s="18"/>
      <c r="D24" s="18"/>
      <c r="E24" s="18"/>
      <c r="F24" s="18"/>
      <c r="G24" s="18"/>
      <c r="H24" s="18"/>
    </row>
    <row r="25" spans="1:18" x14ac:dyDescent="0.25">
      <c r="A25" s="108" t="s">
        <v>35</v>
      </c>
      <c r="B25" s="108"/>
      <c r="C25" s="109"/>
      <c r="D25" s="109"/>
      <c r="E25" s="109"/>
      <c r="F25" s="109"/>
      <c r="G25" s="109"/>
      <c r="H25" s="109"/>
    </row>
    <row r="26" spans="1:18" ht="21.6" customHeight="1" x14ac:dyDescent="0.25">
      <c r="B26" s="18"/>
      <c r="C26" s="110" t="s">
        <v>36</v>
      </c>
      <c r="D26" s="110"/>
      <c r="E26" s="110"/>
      <c r="F26" s="110"/>
      <c r="G26" s="110"/>
      <c r="H26" s="110"/>
    </row>
    <row r="31" spans="1:18" s="20" customFormat="1" ht="14.45" customHeight="1" x14ac:dyDescent="0.25">
      <c r="A31" s="119" t="s">
        <v>37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21"/>
      <c r="O31" s="21"/>
      <c r="P31" s="21"/>
      <c r="Q31" s="21"/>
      <c r="R31" s="21"/>
    </row>
    <row r="32" spans="1:18" s="20" customFormat="1" ht="6.6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</row>
    <row r="33" spans="1:18" ht="27.6" customHeight="1" x14ac:dyDescent="0.25">
      <c r="A33" s="119" t="s">
        <v>38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21"/>
      <c r="O33" s="21"/>
      <c r="P33" s="21"/>
      <c r="Q33" s="21"/>
      <c r="R33" s="21"/>
    </row>
    <row r="34" spans="1:18" ht="10.15" customHeight="1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</row>
    <row r="35" spans="1:18" ht="28.15" customHeight="1" x14ac:dyDescent="0.25">
      <c r="A35" s="119" t="s">
        <v>64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</row>
    <row r="37" spans="1:18" ht="14.45" customHeight="1" x14ac:dyDescent="0.25">
      <c r="A37" s="119" t="s">
        <v>63</v>
      </c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</row>
  </sheetData>
  <mergeCells count="41">
    <mergeCell ref="A1:R1"/>
    <mergeCell ref="A2:B2"/>
    <mergeCell ref="A11:A13"/>
    <mergeCell ref="D11:D13"/>
    <mergeCell ref="E11:E13"/>
    <mergeCell ref="F11:H11"/>
    <mergeCell ref="I11:J11"/>
    <mergeCell ref="B3:H3"/>
    <mergeCell ref="B7:K7"/>
    <mergeCell ref="L7:P7"/>
    <mergeCell ref="A5:R5"/>
    <mergeCell ref="C26:H26"/>
    <mergeCell ref="P11:R11"/>
    <mergeCell ref="B16:B18"/>
    <mergeCell ref="C16:C18"/>
    <mergeCell ref="N16:N17"/>
    <mergeCell ref="P16:P17"/>
    <mergeCell ref="R16:R17"/>
    <mergeCell ref="M12:M13"/>
    <mergeCell ref="O16:O17"/>
    <mergeCell ref="A22:B22"/>
    <mergeCell ref="C22:H22"/>
    <mergeCell ref="C23:H23"/>
    <mergeCell ref="A25:B25"/>
    <mergeCell ref="C25:H25"/>
    <mergeCell ref="A35:M35"/>
    <mergeCell ref="N35:R35"/>
    <mergeCell ref="A37:M37"/>
    <mergeCell ref="N37:R37"/>
    <mergeCell ref="N11:O12"/>
    <mergeCell ref="Q16:Q17"/>
    <mergeCell ref="L12:L13"/>
    <mergeCell ref="A33:M33"/>
    <mergeCell ref="A31:M31"/>
    <mergeCell ref="F12:F13"/>
    <mergeCell ref="G12:H12"/>
    <mergeCell ref="B11:C12"/>
    <mergeCell ref="I12:I13"/>
    <mergeCell ref="J12:J13"/>
    <mergeCell ref="K11:M11"/>
    <mergeCell ref="K12:K13"/>
  </mergeCells>
  <pageMargins left="0.31496062992125984" right="0.11811023622047245" top="0.35433070866141736" bottom="0.55118110236220474" header="0.31496062992125984" footer="0.31496062992125984"/>
  <pageSetup paperSize="9" scale="5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selection activeCell="D1" sqref="D1:H1"/>
    </sheetView>
  </sheetViews>
  <sheetFormatPr defaultColWidth="8.85546875" defaultRowHeight="15" x14ac:dyDescent="0.25"/>
  <cols>
    <col min="1" max="1" width="4.28515625" style="20" customWidth="1"/>
    <col min="2" max="2" width="16" style="20" customWidth="1"/>
    <col min="3" max="3" width="42" style="20" customWidth="1"/>
    <col min="4" max="4" width="13.7109375" style="20" customWidth="1"/>
    <col min="5" max="5" width="12.7109375" style="20" customWidth="1"/>
    <col min="6" max="7" width="13.28515625" style="20" customWidth="1"/>
    <col min="8" max="8" width="33.7109375" style="20" customWidth="1"/>
    <col min="9" max="16384" width="8.85546875" style="20"/>
  </cols>
  <sheetData>
    <row r="1" spans="1:8" x14ac:dyDescent="0.25">
      <c r="D1" s="151" t="s">
        <v>84</v>
      </c>
      <c r="E1" s="151"/>
      <c r="F1" s="151"/>
      <c r="G1" s="151"/>
      <c r="H1" s="151"/>
    </row>
    <row r="2" spans="1:8" x14ac:dyDescent="0.25">
      <c r="A2" s="152" t="s">
        <v>243</v>
      </c>
      <c r="B2" s="152"/>
      <c r="C2" s="152"/>
      <c r="D2" s="152"/>
      <c r="E2" s="152"/>
      <c r="F2" s="152"/>
      <c r="G2" s="152"/>
      <c r="H2" s="152"/>
    </row>
    <row r="3" spans="1:8" ht="23.25" customHeight="1" x14ac:dyDescent="0.25">
      <c r="A3" s="153" t="s">
        <v>257</v>
      </c>
      <c r="B3" s="154"/>
      <c r="C3" s="154"/>
      <c r="D3" s="154"/>
      <c r="E3" s="154"/>
      <c r="F3" s="154"/>
      <c r="G3" s="154"/>
      <c r="H3" s="154"/>
    </row>
    <row r="4" spans="1:8" ht="23.45" customHeight="1" x14ac:dyDescent="0.25">
      <c r="A4" s="115" t="s">
        <v>16</v>
      </c>
      <c r="B4" s="115"/>
      <c r="C4" s="64"/>
      <c r="D4" s="64"/>
      <c r="E4" s="64"/>
      <c r="F4" s="64"/>
      <c r="G4" s="64"/>
      <c r="H4" s="64"/>
    </row>
    <row r="5" spans="1:8" ht="10.15" customHeight="1" x14ac:dyDescent="0.25">
      <c r="B5" s="117" t="s">
        <v>14</v>
      </c>
      <c r="C5" s="117"/>
      <c r="D5" s="117"/>
      <c r="E5" s="117"/>
      <c r="F5" s="117"/>
      <c r="G5" s="117"/>
      <c r="H5" s="117"/>
    </row>
    <row r="6" spans="1:8" ht="7.9" customHeight="1" x14ac:dyDescent="0.25"/>
    <row r="7" spans="1:8" x14ac:dyDescent="0.25">
      <c r="A7" s="65"/>
      <c r="B7" s="65"/>
      <c r="C7" s="65"/>
      <c r="D7" s="65"/>
      <c r="E7" s="65"/>
      <c r="F7" s="65"/>
      <c r="G7" s="65"/>
      <c r="H7" s="65"/>
    </row>
    <row r="8" spans="1:8" x14ac:dyDescent="0.25">
      <c r="B8" s="114" t="s">
        <v>15</v>
      </c>
      <c r="C8" s="114"/>
      <c r="D8" s="114"/>
      <c r="E8" s="114"/>
      <c r="F8" s="114"/>
      <c r="G8" s="114"/>
      <c r="H8" s="114"/>
    </row>
    <row r="9" spans="1:8" ht="9.6" customHeight="1" x14ac:dyDescent="0.25"/>
    <row r="10" spans="1:8" x14ac:dyDescent="0.25">
      <c r="A10" s="20" t="s">
        <v>13</v>
      </c>
    </row>
    <row r="12" spans="1:8" ht="30.75" customHeight="1" x14ac:dyDescent="0.25">
      <c r="A12" s="100" t="s">
        <v>90</v>
      </c>
      <c r="B12" s="100" t="s">
        <v>1</v>
      </c>
      <c r="C12" s="100"/>
      <c r="D12" s="100"/>
      <c r="E12" s="100" t="s">
        <v>91</v>
      </c>
      <c r="F12" s="100"/>
      <c r="G12" s="100" t="s">
        <v>92</v>
      </c>
      <c r="H12" s="100" t="s">
        <v>93</v>
      </c>
    </row>
    <row r="13" spans="1:8" ht="76.5" customHeight="1" x14ac:dyDescent="0.25">
      <c r="A13" s="100"/>
      <c r="B13" s="88" t="s">
        <v>94</v>
      </c>
      <c r="C13" s="88" t="s">
        <v>7</v>
      </c>
      <c r="D13" s="88" t="s">
        <v>244</v>
      </c>
      <c r="E13" s="88" t="s">
        <v>95</v>
      </c>
      <c r="F13" s="88" t="s">
        <v>96</v>
      </c>
      <c r="G13" s="100"/>
      <c r="H13" s="100"/>
    </row>
    <row r="14" spans="1:8" x14ac:dyDescent="0.25">
      <c r="A14" s="86">
        <v>1</v>
      </c>
      <c r="B14" s="86">
        <v>2</v>
      </c>
      <c r="C14" s="86">
        <v>3</v>
      </c>
      <c r="D14" s="86">
        <v>4</v>
      </c>
      <c r="E14" s="86">
        <v>5</v>
      </c>
      <c r="F14" s="86">
        <v>6</v>
      </c>
      <c r="G14" s="86">
        <v>7</v>
      </c>
      <c r="H14" s="86">
        <v>8</v>
      </c>
    </row>
    <row r="15" spans="1:8" s="66" customFormat="1" ht="12.75" x14ac:dyDescent="0.2">
      <c r="A15" s="145" t="s">
        <v>101</v>
      </c>
      <c r="B15" s="146"/>
      <c r="C15" s="146"/>
      <c r="D15" s="146"/>
      <c r="E15" s="146"/>
      <c r="F15" s="146"/>
      <c r="G15" s="146"/>
      <c r="H15" s="147"/>
    </row>
    <row r="16" spans="1:8" s="66" customFormat="1" ht="34.15" customHeight="1" x14ac:dyDescent="0.2">
      <c r="A16" s="70">
        <v>1</v>
      </c>
      <c r="B16" s="68" t="s">
        <v>255</v>
      </c>
      <c r="C16" s="74" t="s">
        <v>258</v>
      </c>
      <c r="D16" s="70" t="s">
        <v>102</v>
      </c>
      <c r="E16" s="55"/>
      <c r="F16" s="55">
        <v>-25</v>
      </c>
      <c r="G16" s="55">
        <f t="shared" ref="G16:G17" si="0">F16+E16</f>
        <v>-25</v>
      </c>
      <c r="H16" s="72" t="s">
        <v>136</v>
      </c>
    </row>
    <row r="17" spans="1:8" s="66" customFormat="1" ht="55.5" customHeight="1" x14ac:dyDescent="0.2">
      <c r="A17" s="70">
        <v>2</v>
      </c>
      <c r="B17" s="68" t="s">
        <v>261</v>
      </c>
      <c r="C17" s="69" t="s">
        <v>260</v>
      </c>
      <c r="D17" s="70" t="s">
        <v>104</v>
      </c>
      <c r="E17" s="55">
        <v>55.6</v>
      </c>
      <c r="F17" s="55">
        <v>-31</v>
      </c>
      <c r="G17" s="55">
        <f t="shared" si="0"/>
        <v>24.6</v>
      </c>
      <c r="H17" s="72" t="s">
        <v>103</v>
      </c>
    </row>
    <row r="18" spans="1:8" s="66" customFormat="1" ht="29.25" customHeight="1" x14ac:dyDescent="0.2">
      <c r="A18" s="70">
        <v>3</v>
      </c>
      <c r="B18" s="68" t="s">
        <v>262</v>
      </c>
      <c r="C18" s="69" t="s">
        <v>263</v>
      </c>
      <c r="D18" s="70" t="s">
        <v>106</v>
      </c>
      <c r="E18" s="55">
        <v>374.13</v>
      </c>
      <c r="F18" s="55">
        <v>-126.51</v>
      </c>
      <c r="G18" s="55">
        <f>E18+F18</f>
        <v>247.62</v>
      </c>
      <c r="H18" s="72" t="s">
        <v>264</v>
      </c>
    </row>
    <row r="19" spans="1:8" s="66" customFormat="1" ht="33" customHeight="1" x14ac:dyDescent="0.2">
      <c r="A19" s="70">
        <v>4</v>
      </c>
      <c r="B19" s="68" t="s">
        <v>278</v>
      </c>
      <c r="C19" s="74" t="s">
        <v>273</v>
      </c>
      <c r="D19" s="70" t="s">
        <v>107</v>
      </c>
      <c r="E19" s="55">
        <v>31</v>
      </c>
      <c r="F19" s="55"/>
      <c r="G19" s="55">
        <f t="shared" ref="G19:G22" si="1">E19+F19</f>
        <v>31</v>
      </c>
      <c r="H19" s="72" t="s">
        <v>139</v>
      </c>
    </row>
    <row r="20" spans="1:8" s="66" customFormat="1" ht="42.75" customHeight="1" x14ac:dyDescent="0.2">
      <c r="A20" s="70" t="s">
        <v>110</v>
      </c>
      <c r="B20" s="68" t="s">
        <v>277</v>
      </c>
      <c r="C20" s="74" t="s">
        <v>275</v>
      </c>
      <c r="D20" s="70" t="s">
        <v>110</v>
      </c>
      <c r="E20" s="55">
        <v>31</v>
      </c>
      <c r="F20" s="55"/>
      <c r="G20" s="55">
        <f t="shared" si="1"/>
        <v>31</v>
      </c>
      <c r="H20" s="72" t="s">
        <v>139</v>
      </c>
    </row>
    <row r="21" spans="1:8" s="66" customFormat="1" ht="42" customHeight="1" x14ac:dyDescent="0.2">
      <c r="A21" s="70" t="s">
        <v>113</v>
      </c>
      <c r="B21" s="73" t="s">
        <v>274</v>
      </c>
      <c r="C21" s="74" t="s">
        <v>259</v>
      </c>
      <c r="D21" s="70" t="s">
        <v>113</v>
      </c>
      <c r="E21" s="55">
        <v>15.1</v>
      </c>
      <c r="F21" s="55"/>
      <c r="G21" s="55">
        <f t="shared" si="1"/>
        <v>15.1</v>
      </c>
      <c r="H21" s="72" t="s">
        <v>265</v>
      </c>
    </row>
    <row r="22" spans="1:8" s="66" customFormat="1" ht="37.15" customHeight="1" x14ac:dyDescent="0.2">
      <c r="A22" s="70" t="s">
        <v>115</v>
      </c>
      <c r="B22" s="68" t="s">
        <v>276</v>
      </c>
      <c r="C22" s="74" t="s">
        <v>147</v>
      </c>
      <c r="D22" s="70" t="s">
        <v>115</v>
      </c>
      <c r="E22" s="55">
        <v>226.8</v>
      </c>
      <c r="F22" s="55"/>
      <c r="G22" s="55">
        <f t="shared" si="1"/>
        <v>226.8</v>
      </c>
      <c r="H22" s="72" t="s">
        <v>139</v>
      </c>
    </row>
    <row r="23" spans="1:8" s="66" customFormat="1" ht="16.5" customHeight="1" x14ac:dyDescent="0.2">
      <c r="A23" s="145" t="s">
        <v>148</v>
      </c>
      <c r="B23" s="146"/>
      <c r="C23" s="146"/>
      <c r="D23" s="146"/>
      <c r="E23" s="146"/>
      <c r="F23" s="146"/>
      <c r="G23" s="146"/>
      <c r="H23" s="147"/>
    </row>
    <row r="24" spans="1:8" s="66" customFormat="1" ht="30.75" customHeight="1" x14ac:dyDescent="0.2">
      <c r="A24" s="70" t="s">
        <v>117</v>
      </c>
      <c r="B24" s="69" t="s">
        <v>237</v>
      </c>
      <c r="C24" s="69" t="s">
        <v>238</v>
      </c>
      <c r="D24" s="70" t="s">
        <v>113</v>
      </c>
      <c r="E24" s="54">
        <v>695.27</v>
      </c>
      <c r="F24" s="55"/>
      <c r="G24" s="52">
        <f>E24+F24</f>
        <v>695.27</v>
      </c>
      <c r="H24" s="72" t="s">
        <v>136</v>
      </c>
    </row>
    <row r="25" spans="1:8" s="76" customFormat="1" ht="33" customHeight="1" x14ac:dyDescent="0.25">
      <c r="A25" s="70" t="s">
        <v>119</v>
      </c>
      <c r="B25" s="69" t="s">
        <v>239</v>
      </c>
      <c r="C25" s="74" t="s">
        <v>270</v>
      </c>
      <c r="D25" s="56" t="s">
        <v>115</v>
      </c>
      <c r="E25" s="54">
        <v>1489.79</v>
      </c>
      <c r="F25" s="55">
        <v>-680.56</v>
      </c>
      <c r="G25" s="52">
        <f t="shared" ref="G25:G27" si="2">E25+F25</f>
        <v>809.23</v>
      </c>
      <c r="H25" s="72" t="s">
        <v>136</v>
      </c>
    </row>
    <row r="26" spans="1:8" s="76" customFormat="1" ht="33" customHeight="1" x14ac:dyDescent="0.25">
      <c r="A26" s="70" t="s">
        <v>256</v>
      </c>
      <c r="B26" s="69" t="s">
        <v>240</v>
      </c>
      <c r="C26" s="74" t="s">
        <v>271</v>
      </c>
      <c r="D26" s="56" t="s">
        <v>117</v>
      </c>
      <c r="E26" s="54">
        <v>458.92</v>
      </c>
      <c r="F26" s="55">
        <v>-290.86</v>
      </c>
      <c r="G26" s="52">
        <f t="shared" si="2"/>
        <v>168.06</v>
      </c>
      <c r="H26" s="72" t="s">
        <v>136</v>
      </c>
    </row>
    <row r="27" spans="1:8" s="76" customFormat="1" ht="33" customHeight="1" x14ac:dyDescent="0.25">
      <c r="A27" s="70" t="s">
        <v>120</v>
      </c>
      <c r="B27" s="69" t="s">
        <v>241</v>
      </c>
      <c r="C27" s="74" t="s">
        <v>272</v>
      </c>
      <c r="D27" s="56" t="s">
        <v>119</v>
      </c>
      <c r="E27" s="54">
        <v>656.36</v>
      </c>
      <c r="F27" s="55"/>
      <c r="G27" s="52">
        <f t="shared" si="2"/>
        <v>656.36</v>
      </c>
      <c r="H27" s="72" t="s">
        <v>139</v>
      </c>
    </row>
    <row r="28" spans="1:8" s="76" customFormat="1" ht="22.15" customHeight="1" x14ac:dyDescent="0.25">
      <c r="A28" s="70" t="s">
        <v>242</v>
      </c>
      <c r="B28" s="74"/>
      <c r="C28" s="74"/>
      <c r="E28" s="54"/>
      <c r="F28" s="55"/>
      <c r="G28" s="52"/>
      <c r="H28" s="53"/>
    </row>
    <row r="29" spans="1:8" s="77" customFormat="1" ht="15" customHeight="1" x14ac:dyDescent="0.25">
      <c r="A29" s="145" t="s">
        <v>153</v>
      </c>
      <c r="B29" s="146"/>
      <c r="C29" s="146"/>
      <c r="D29" s="146"/>
      <c r="E29" s="146"/>
      <c r="F29" s="146"/>
      <c r="G29" s="146"/>
      <c r="H29" s="147"/>
    </row>
    <row r="30" spans="1:8" s="76" customFormat="1" ht="73.150000000000006" customHeight="1" x14ac:dyDescent="0.25">
      <c r="A30" s="70" t="s">
        <v>124</v>
      </c>
      <c r="B30" s="69" t="s">
        <v>155</v>
      </c>
      <c r="C30" s="69" t="s">
        <v>252</v>
      </c>
      <c r="D30" s="57" t="s">
        <v>156</v>
      </c>
      <c r="E30" s="58">
        <v>539.36</v>
      </c>
      <c r="F30" s="59">
        <v>-247</v>
      </c>
      <c r="G30" s="55">
        <f>F30+E30</f>
        <v>292.36</v>
      </c>
      <c r="H30" s="72" t="s">
        <v>157</v>
      </c>
    </row>
    <row r="31" spans="1:8" s="77" customFormat="1" ht="15" customHeight="1" x14ac:dyDescent="0.25">
      <c r="A31" s="145" t="s">
        <v>158</v>
      </c>
      <c r="B31" s="146"/>
      <c r="C31" s="146"/>
      <c r="D31" s="146"/>
      <c r="E31" s="146"/>
      <c r="F31" s="146"/>
      <c r="G31" s="146"/>
      <c r="H31" s="147"/>
    </row>
    <row r="32" spans="1:8" s="76" customFormat="1" ht="27.75" customHeight="1" x14ac:dyDescent="0.25">
      <c r="A32" s="70" t="s">
        <v>126</v>
      </c>
      <c r="B32" s="87" t="s">
        <v>253</v>
      </c>
      <c r="C32" s="60" t="s">
        <v>160</v>
      </c>
      <c r="D32" s="56" t="s">
        <v>161</v>
      </c>
      <c r="E32" s="55">
        <v>45.61</v>
      </c>
      <c r="F32" s="55">
        <v>-3.99</v>
      </c>
      <c r="G32" s="55">
        <f>F32+E32</f>
        <v>41.62</v>
      </c>
      <c r="H32" s="72" t="s">
        <v>149</v>
      </c>
    </row>
    <row r="33" spans="1:8" s="76" customFormat="1" ht="72" customHeight="1" x14ac:dyDescent="0.25">
      <c r="A33" s="70" t="s">
        <v>128</v>
      </c>
      <c r="B33" s="69" t="s">
        <v>163</v>
      </c>
      <c r="C33" s="69" t="s">
        <v>164</v>
      </c>
      <c r="D33" s="57" t="s">
        <v>165</v>
      </c>
      <c r="E33" s="55">
        <v>1204.3900000000001</v>
      </c>
      <c r="F33" s="55">
        <v>-551.55999999999995</v>
      </c>
      <c r="G33" s="55">
        <f t="shared" ref="G33" si="3">F33+E33</f>
        <v>652.83000000000015</v>
      </c>
      <c r="H33" s="72" t="s">
        <v>166</v>
      </c>
    </row>
    <row r="34" spans="1:8" s="77" customFormat="1" ht="15" customHeight="1" x14ac:dyDescent="0.25">
      <c r="A34" s="145" t="s">
        <v>168</v>
      </c>
      <c r="B34" s="146"/>
      <c r="C34" s="146"/>
      <c r="D34" s="146"/>
      <c r="E34" s="146"/>
      <c r="F34" s="146"/>
      <c r="G34" s="146"/>
      <c r="H34" s="147"/>
    </row>
    <row r="35" spans="1:8" s="76" customFormat="1" ht="75.599999999999994" customHeight="1" x14ac:dyDescent="0.25">
      <c r="A35" s="70" t="s">
        <v>266</v>
      </c>
      <c r="B35" s="69" t="s">
        <v>225</v>
      </c>
      <c r="C35" s="69" t="s">
        <v>170</v>
      </c>
      <c r="D35" s="78" t="s">
        <v>171</v>
      </c>
      <c r="E35" s="55">
        <v>414.71</v>
      </c>
      <c r="F35" s="55">
        <v>-194.38</v>
      </c>
      <c r="G35" s="55">
        <f>F35+E35</f>
        <v>220.32999999999998</v>
      </c>
      <c r="H35" s="72" t="s">
        <v>172</v>
      </c>
    </row>
    <row r="36" spans="1:8" s="77" customFormat="1" ht="71.45" customHeight="1" x14ac:dyDescent="0.25">
      <c r="A36" s="148" t="s">
        <v>173</v>
      </c>
      <c r="B36" s="149"/>
      <c r="C36" s="149"/>
      <c r="D36" s="149"/>
      <c r="E36" s="149"/>
      <c r="F36" s="149"/>
      <c r="G36" s="149"/>
      <c r="H36" s="150"/>
    </row>
    <row r="37" spans="1:8" s="77" customFormat="1" ht="41.25" customHeight="1" x14ac:dyDescent="0.25">
      <c r="A37" s="81" t="s">
        <v>267</v>
      </c>
      <c r="B37" s="69" t="s">
        <v>175</v>
      </c>
      <c r="C37" s="69" t="s">
        <v>176</v>
      </c>
      <c r="D37" s="72" t="s">
        <v>177</v>
      </c>
      <c r="E37" s="59">
        <f>232.9+349.35</f>
        <v>582.25</v>
      </c>
      <c r="F37" s="59"/>
      <c r="G37" s="59">
        <f t="shared" ref="G37:G38" si="4">E37+F37</f>
        <v>582.25</v>
      </c>
      <c r="H37" s="72" t="s">
        <v>265</v>
      </c>
    </row>
    <row r="38" spans="1:8" s="77" customFormat="1" ht="49.9" customHeight="1" x14ac:dyDescent="0.25">
      <c r="A38" s="81" t="s">
        <v>131</v>
      </c>
      <c r="B38" s="69" t="s">
        <v>220</v>
      </c>
      <c r="C38" s="69" t="s">
        <v>179</v>
      </c>
      <c r="D38" s="72" t="s">
        <v>180</v>
      </c>
      <c r="E38" s="59">
        <f>95+70</f>
        <v>165</v>
      </c>
      <c r="F38" s="59"/>
      <c r="G38" s="59">
        <f t="shared" si="4"/>
        <v>165</v>
      </c>
      <c r="H38" s="72" t="s">
        <v>265</v>
      </c>
    </row>
    <row r="39" spans="1:8" s="77" customFormat="1" ht="42" customHeight="1" x14ac:dyDescent="0.25">
      <c r="A39" s="81" t="s">
        <v>133</v>
      </c>
      <c r="B39" s="69" t="s">
        <v>221</v>
      </c>
      <c r="C39" s="69" t="s">
        <v>182</v>
      </c>
      <c r="D39" s="72" t="s">
        <v>183</v>
      </c>
      <c r="E39" s="59">
        <f>86.31+78.5</f>
        <v>164.81</v>
      </c>
      <c r="F39" s="59"/>
      <c r="G39" s="59">
        <f>E39+F39</f>
        <v>164.81</v>
      </c>
      <c r="H39" s="72" t="s">
        <v>265</v>
      </c>
    </row>
    <row r="40" spans="1:8" s="77" customFormat="1" ht="43.5" customHeight="1" x14ac:dyDescent="0.25">
      <c r="A40" s="81" t="s">
        <v>235</v>
      </c>
      <c r="B40" s="69" t="s">
        <v>185</v>
      </c>
      <c r="C40" s="69" t="s">
        <v>186</v>
      </c>
      <c r="D40" s="72" t="s">
        <v>187</v>
      </c>
      <c r="E40" s="59">
        <f>95.15+57.5</f>
        <v>152.65</v>
      </c>
      <c r="F40" s="59"/>
      <c r="G40" s="59">
        <f>E40+F40</f>
        <v>152.65</v>
      </c>
      <c r="H40" s="72" t="s">
        <v>265</v>
      </c>
    </row>
    <row r="41" spans="1:8" s="77" customFormat="1" ht="48" customHeight="1" x14ac:dyDescent="0.25">
      <c r="A41" s="81" t="s">
        <v>236</v>
      </c>
      <c r="B41" s="69" t="s">
        <v>189</v>
      </c>
      <c r="C41" s="69" t="s">
        <v>190</v>
      </c>
      <c r="D41" s="72" t="s">
        <v>191</v>
      </c>
      <c r="E41" s="59">
        <v>59.85</v>
      </c>
      <c r="F41" s="59"/>
      <c r="G41" s="59">
        <f t="shared" ref="G41:G44" si="5">E41-F41</f>
        <v>59.85</v>
      </c>
      <c r="H41" s="72" t="s">
        <v>265</v>
      </c>
    </row>
    <row r="42" spans="1:8" s="77" customFormat="1" ht="42" customHeight="1" x14ac:dyDescent="0.25">
      <c r="A42" s="81" t="s">
        <v>140</v>
      </c>
      <c r="B42" s="69" t="s">
        <v>222</v>
      </c>
      <c r="C42" s="69" t="s">
        <v>193</v>
      </c>
      <c r="D42" s="72" t="s">
        <v>194</v>
      </c>
      <c r="E42" s="59">
        <v>204.16</v>
      </c>
      <c r="F42" s="59"/>
      <c r="G42" s="59">
        <f t="shared" si="5"/>
        <v>204.16</v>
      </c>
      <c r="H42" s="72" t="s">
        <v>265</v>
      </c>
    </row>
    <row r="43" spans="1:8" s="77" customFormat="1" ht="46.15" customHeight="1" x14ac:dyDescent="0.25">
      <c r="A43" s="81" t="s">
        <v>268</v>
      </c>
      <c r="B43" s="69" t="s">
        <v>224</v>
      </c>
      <c r="C43" s="69" t="s">
        <v>196</v>
      </c>
      <c r="D43" s="72" t="s">
        <v>197</v>
      </c>
      <c r="E43" s="59">
        <v>20</v>
      </c>
      <c r="F43" s="59"/>
      <c r="G43" s="59">
        <f t="shared" si="5"/>
        <v>20</v>
      </c>
      <c r="H43" s="72" t="s">
        <v>265</v>
      </c>
    </row>
    <row r="44" spans="1:8" s="77" customFormat="1" ht="57" customHeight="1" x14ac:dyDescent="0.25">
      <c r="A44" s="81" t="s">
        <v>145</v>
      </c>
      <c r="B44" s="69" t="s">
        <v>223</v>
      </c>
      <c r="C44" s="69" t="s">
        <v>199</v>
      </c>
      <c r="D44" s="72" t="s">
        <v>200</v>
      </c>
      <c r="E44" s="59">
        <v>63.1</v>
      </c>
      <c r="F44" s="59"/>
      <c r="G44" s="59">
        <f t="shared" si="5"/>
        <v>63.1</v>
      </c>
      <c r="H44" s="72" t="s">
        <v>265</v>
      </c>
    </row>
    <row r="45" spans="1:8" s="77" customFormat="1" ht="54.6" customHeight="1" x14ac:dyDescent="0.25">
      <c r="A45" s="81" t="s">
        <v>269</v>
      </c>
      <c r="B45" s="69" t="s">
        <v>202</v>
      </c>
      <c r="C45" s="69" t="s">
        <v>203</v>
      </c>
      <c r="D45" s="72" t="s">
        <v>204</v>
      </c>
      <c r="E45" s="59">
        <v>0</v>
      </c>
      <c r="F45" s="59">
        <v>-76.709999999999994</v>
      </c>
      <c r="G45" s="59">
        <f>E45+F45</f>
        <v>-76.709999999999994</v>
      </c>
      <c r="H45" s="72" t="s">
        <v>205</v>
      </c>
    </row>
    <row r="46" spans="1:8" s="77" customFormat="1" ht="41.45" customHeight="1" x14ac:dyDescent="0.25">
      <c r="A46" s="81" t="s">
        <v>150</v>
      </c>
      <c r="B46" s="69" t="s">
        <v>226</v>
      </c>
      <c r="C46" s="74" t="s">
        <v>207</v>
      </c>
      <c r="D46" s="72" t="s">
        <v>145</v>
      </c>
      <c r="E46" s="59">
        <v>190.08</v>
      </c>
      <c r="F46" s="59"/>
      <c r="G46" s="59">
        <f t="shared" ref="G46:G47" si="6">F46+E46</f>
        <v>190.08</v>
      </c>
      <c r="H46" s="72" t="s">
        <v>265</v>
      </c>
    </row>
    <row r="47" spans="1:8" s="76" customFormat="1" ht="60" x14ac:dyDescent="0.25">
      <c r="A47" s="81" t="s">
        <v>151</v>
      </c>
      <c r="B47" s="61" t="s">
        <v>209</v>
      </c>
      <c r="C47" s="61" t="s">
        <v>210</v>
      </c>
      <c r="D47" s="57" t="s">
        <v>211</v>
      </c>
      <c r="E47" s="59">
        <v>1228.4100000000001</v>
      </c>
      <c r="F47" s="59">
        <v>-349.28</v>
      </c>
      <c r="G47" s="59">
        <f t="shared" si="6"/>
        <v>879.13000000000011</v>
      </c>
      <c r="H47" s="72" t="s">
        <v>212</v>
      </c>
    </row>
    <row r="48" spans="1:8" s="76" customFormat="1" ht="75" x14ac:dyDescent="0.25">
      <c r="A48" s="81" t="s">
        <v>152</v>
      </c>
      <c r="B48" s="61" t="s">
        <v>213</v>
      </c>
      <c r="C48" s="61" t="s">
        <v>214</v>
      </c>
      <c r="D48" s="57" t="s">
        <v>215</v>
      </c>
      <c r="E48" s="59">
        <v>8178.19</v>
      </c>
      <c r="F48" s="59">
        <v>-3846.32</v>
      </c>
      <c r="G48" s="59">
        <f>F48+E48</f>
        <v>4331.869999999999</v>
      </c>
      <c r="H48" s="72" t="s">
        <v>216</v>
      </c>
    </row>
    <row r="49" spans="1:8" s="66" customFormat="1" ht="16.149999999999999" customHeight="1" x14ac:dyDescent="0.2">
      <c r="A49" s="84"/>
      <c r="B49" s="84"/>
      <c r="C49" s="62" t="s">
        <v>217</v>
      </c>
      <c r="D49" s="85"/>
      <c r="E49" s="63">
        <f>SUM(E16:E22)+SUM(E24:E28)+E30+SUM(E32:E33)+E35+SUM(E37:E48)</f>
        <v>17246.54</v>
      </c>
      <c r="F49" s="63">
        <f>SUM(F37:F48,F35,F32:F33,F30,F24:F28,F16:F22)</f>
        <v>-6423.1699999999992</v>
      </c>
      <c r="G49" s="63">
        <f>SUM(G37:G48,G35,G32:G33,G30,G24:G28,G16:G22)</f>
        <v>10823.369999999999</v>
      </c>
      <c r="H49" s="84"/>
    </row>
    <row r="50" spans="1:8" ht="6.6" customHeight="1" x14ac:dyDescent="0.25"/>
    <row r="51" spans="1:8" ht="6.6" customHeight="1" x14ac:dyDescent="0.25"/>
    <row r="52" spans="1:8" customFormat="1" x14ac:dyDescent="0.25">
      <c r="A52" s="112" t="s">
        <v>33</v>
      </c>
      <c r="B52" s="112"/>
      <c r="C52" s="109"/>
      <c r="D52" s="109"/>
      <c r="E52" s="109"/>
      <c r="F52" s="109"/>
      <c r="G52" s="109"/>
      <c r="H52" s="109"/>
    </row>
    <row r="53" spans="1:8" customFormat="1" ht="18" customHeight="1" x14ac:dyDescent="0.25">
      <c r="B53" s="35"/>
      <c r="C53" s="143" t="s">
        <v>34</v>
      </c>
      <c r="D53" s="143"/>
      <c r="E53" s="143"/>
      <c r="F53" s="143"/>
      <c r="G53" s="143"/>
      <c r="H53" s="143"/>
    </row>
    <row r="54" spans="1:8" customFormat="1" ht="6.6" customHeight="1" x14ac:dyDescent="0.25">
      <c r="B54" s="35"/>
      <c r="C54" s="35"/>
      <c r="D54" s="35"/>
      <c r="E54" s="35"/>
      <c r="F54" s="35"/>
      <c r="G54" s="35"/>
      <c r="H54" s="35"/>
    </row>
    <row r="55" spans="1:8" customFormat="1" x14ac:dyDescent="0.25">
      <c r="A55" s="108" t="s">
        <v>35</v>
      </c>
      <c r="B55" s="108"/>
      <c r="C55" s="109"/>
      <c r="D55" s="109"/>
      <c r="E55" s="109"/>
      <c r="F55" s="109"/>
      <c r="G55" s="109"/>
      <c r="H55" s="109"/>
    </row>
    <row r="56" spans="1:8" customFormat="1" ht="15.6" customHeight="1" x14ac:dyDescent="0.25">
      <c r="B56" s="35"/>
      <c r="C56" s="144" t="s">
        <v>36</v>
      </c>
      <c r="D56" s="144"/>
      <c r="E56" s="144"/>
      <c r="F56" s="144"/>
      <c r="G56" s="144"/>
      <c r="H56" s="144"/>
    </row>
  </sheetData>
  <mergeCells count="23">
    <mergeCell ref="A15:H15"/>
    <mergeCell ref="D1:H1"/>
    <mergeCell ref="A2:H2"/>
    <mergeCell ref="A3:H3"/>
    <mergeCell ref="A4:B4"/>
    <mergeCell ref="B5:H5"/>
    <mergeCell ref="B8:H8"/>
    <mergeCell ref="A12:A13"/>
    <mergeCell ref="B12:D12"/>
    <mergeCell ref="E12:F12"/>
    <mergeCell ref="G12:G13"/>
    <mergeCell ref="H12:H13"/>
    <mergeCell ref="C53:H53"/>
    <mergeCell ref="A55:B55"/>
    <mergeCell ref="C55:H55"/>
    <mergeCell ref="C56:H56"/>
    <mergeCell ref="A23:H23"/>
    <mergeCell ref="A29:H29"/>
    <mergeCell ref="A31:H31"/>
    <mergeCell ref="A34:H34"/>
    <mergeCell ref="A36:H36"/>
    <mergeCell ref="A52:B52"/>
    <mergeCell ref="C52:H52"/>
  </mergeCells>
  <pageMargins left="0.70866141732283472" right="0.51181102362204722" top="0.55118110236220474" bottom="0.55118110236220474" header="0.31496062992125984" footer="0.31496062992125984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opLeftCell="A46" workbookViewId="0">
      <selection activeCell="D80" sqref="D80"/>
    </sheetView>
  </sheetViews>
  <sheetFormatPr defaultColWidth="8.85546875" defaultRowHeight="15" x14ac:dyDescent="0.25"/>
  <cols>
    <col min="1" max="1" width="4.28515625" style="20" customWidth="1"/>
    <col min="2" max="2" width="16" style="20" customWidth="1"/>
    <col min="3" max="3" width="42" style="20" customWidth="1"/>
    <col min="4" max="4" width="13.7109375" style="20" customWidth="1"/>
    <col min="5" max="5" width="12.7109375" style="20" customWidth="1"/>
    <col min="6" max="7" width="13.28515625" style="20" customWidth="1"/>
    <col min="8" max="8" width="33.7109375" style="20" customWidth="1"/>
    <col min="9" max="16384" width="8.85546875" style="20"/>
  </cols>
  <sheetData>
    <row r="1" spans="1:8" x14ac:dyDescent="0.25">
      <c r="D1" s="151" t="s">
        <v>84</v>
      </c>
      <c r="E1" s="151"/>
      <c r="F1" s="151"/>
      <c r="G1" s="151"/>
      <c r="H1" s="151"/>
    </row>
    <row r="2" spans="1:8" x14ac:dyDescent="0.25">
      <c r="A2" s="152" t="s">
        <v>243</v>
      </c>
      <c r="B2" s="152"/>
      <c r="C2" s="152"/>
      <c r="D2" s="152"/>
      <c r="E2" s="152"/>
      <c r="F2" s="152"/>
      <c r="G2" s="152"/>
      <c r="H2" s="152"/>
    </row>
    <row r="3" spans="1:8" ht="14.45" customHeight="1" x14ac:dyDescent="0.25">
      <c r="A3" s="155" t="s">
        <v>219</v>
      </c>
      <c r="B3" s="155"/>
      <c r="C3" s="155"/>
      <c r="D3" s="155"/>
      <c r="E3" s="155"/>
      <c r="F3" s="155"/>
      <c r="G3" s="155"/>
      <c r="H3" s="155"/>
    </row>
    <row r="4" spans="1:8" ht="23.45" customHeight="1" x14ac:dyDescent="0.25">
      <c r="A4" s="115" t="s">
        <v>16</v>
      </c>
      <c r="B4" s="115"/>
      <c r="C4" s="64"/>
      <c r="D4" s="64"/>
      <c r="E4" s="64"/>
      <c r="F4" s="64"/>
      <c r="G4" s="64"/>
      <c r="H4" s="64"/>
    </row>
    <row r="5" spans="1:8" ht="10.15" customHeight="1" x14ac:dyDescent="0.25">
      <c r="B5" s="117" t="s">
        <v>14</v>
      </c>
      <c r="C5" s="117"/>
      <c r="D5" s="117"/>
      <c r="E5" s="117"/>
      <c r="F5" s="117"/>
      <c r="G5" s="117"/>
      <c r="H5" s="117"/>
    </row>
    <row r="6" spans="1:8" ht="7.9" customHeight="1" x14ac:dyDescent="0.25"/>
    <row r="7" spans="1:8" x14ac:dyDescent="0.25">
      <c r="A7" s="65"/>
      <c r="B7" s="65"/>
      <c r="C7" s="65"/>
      <c r="D7" s="65"/>
      <c r="E7" s="65"/>
      <c r="F7" s="65"/>
      <c r="G7" s="65"/>
      <c r="H7" s="65"/>
    </row>
    <row r="8" spans="1:8" x14ac:dyDescent="0.25">
      <c r="B8" s="114" t="s">
        <v>15</v>
      </c>
      <c r="C8" s="114"/>
      <c r="D8" s="114"/>
      <c r="E8" s="114"/>
      <c r="F8" s="114"/>
      <c r="G8" s="114"/>
      <c r="H8" s="114"/>
    </row>
    <row r="9" spans="1:8" ht="9.6" customHeight="1" x14ac:dyDescent="0.25"/>
    <row r="10" spans="1:8" x14ac:dyDescent="0.25">
      <c r="A10" s="20" t="s">
        <v>13</v>
      </c>
    </row>
    <row r="12" spans="1:8" ht="21" customHeight="1" x14ac:dyDescent="0.25">
      <c r="A12" s="100" t="s">
        <v>90</v>
      </c>
      <c r="B12" s="100" t="s">
        <v>1</v>
      </c>
      <c r="C12" s="100"/>
      <c r="D12" s="100"/>
      <c r="E12" s="100" t="s">
        <v>91</v>
      </c>
      <c r="F12" s="100"/>
      <c r="G12" s="100" t="s">
        <v>92</v>
      </c>
      <c r="H12" s="100" t="s">
        <v>93</v>
      </c>
    </row>
    <row r="13" spans="1:8" ht="59.45" customHeight="1" x14ac:dyDescent="0.25">
      <c r="A13" s="100"/>
      <c r="B13" s="34" t="s">
        <v>94</v>
      </c>
      <c r="C13" s="34" t="s">
        <v>7</v>
      </c>
      <c r="D13" s="34" t="s">
        <v>244</v>
      </c>
      <c r="E13" s="34" t="s">
        <v>95</v>
      </c>
      <c r="F13" s="34" t="s">
        <v>96</v>
      </c>
      <c r="G13" s="100"/>
      <c r="H13" s="100"/>
    </row>
    <row r="14" spans="1:8" x14ac:dyDescent="0.25">
      <c r="A14" s="86">
        <v>1</v>
      </c>
      <c r="B14" s="86">
        <v>2</v>
      </c>
      <c r="C14" s="86">
        <v>3</v>
      </c>
      <c r="D14" s="86">
        <v>4</v>
      </c>
      <c r="E14" s="86">
        <v>5</v>
      </c>
      <c r="F14" s="86">
        <v>6</v>
      </c>
      <c r="G14" s="86">
        <v>7</v>
      </c>
      <c r="H14" s="86">
        <v>8</v>
      </c>
    </row>
    <row r="15" spans="1:8" s="66" customFormat="1" ht="12.75" x14ac:dyDescent="0.2">
      <c r="A15" s="145" t="s">
        <v>101</v>
      </c>
      <c r="B15" s="146"/>
      <c r="C15" s="146"/>
      <c r="D15" s="146"/>
      <c r="E15" s="146"/>
      <c r="F15" s="146"/>
      <c r="G15" s="146"/>
      <c r="H15" s="147"/>
    </row>
    <row r="16" spans="1:8" s="66" customFormat="1" ht="28.9" customHeight="1" x14ac:dyDescent="0.2">
      <c r="A16" s="67">
        <v>1</v>
      </c>
      <c r="B16" s="68" t="s">
        <v>249</v>
      </c>
      <c r="C16" s="69" t="s">
        <v>228</v>
      </c>
      <c r="D16" s="70" t="s">
        <v>102</v>
      </c>
      <c r="E16" s="71"/>
      <c r="F16" s="71">
        <f>-12.67</f>
        <v>-12.67</v>
      </c>
      <c r="G16" s="52">
        <f>F16+E16</f>
        <v>-12.67</v>
      </c>
      <c r="H16" s="72" t="s">
        <v>103</v>
      </c>
    </row>
    <row r="17" spans="1:8" s="66" customFormat="1" ht="31.15" customHeight="1" x14ac:dyDescent="0.2">
      <c r="A17" s="67">
        <v>2</v>
      </c>
      <c r="B17" s="68" t="s">
        <v>248</v>
      </c>
      <c r="C17" s="69" t="s">
        <v>227</v>
      </c>
      <c r="D17" s="70" t="s">
        <v>104</v>
      </c>
      <c r="E17" s="71"/>
      <c r="F17" s="71">
        <v>-24.98</v>
      </c>
      <c r="G17" s="52">
        <f>F17+E17</f>
        <v>-24.98</v>
      </c>
      <c r="H17" s="72" t="s">
        <v>103</v>
      </c>
    </row>
    <row r="18" spans="1:8" s="66" customFormat="1" ht="25.5" x14ac:dyDescent="0.2">
      <c r="A18" s="67">
        <v>3</v>
      </c>
      <c r="B18" s="68" t="s">
        <v>250</v>
      </c>
      <c r="C18" s="69" t="s">
        <v>105</v>
      </c>
      <c r="D18" s="70" t="s">
        <v>106</v>
      </c>
      <c r="E18" s="71"/>
      <c r="F18" s="71">
        <v>-4.92</v>
      </c>
      <c r="G18" s="52">
        <f t="shared" ref="G18:G31" si="0">F18+E18</f>
        <v>-4.92</v>
      </c>
      <c r="H18" s="72" t="s">
        <v>103</v>
      </c>
    </row>
    <row r="19" spans="1:8" s="66" customFormat="1" ht="25.5" x14ac:dyDescent="0.2">
      <c r="A19" s="67">
        <v>4</v>
      </c>
      <c r="B19" s="68" t="s">
        <v>251</v>
      </c>
      <c r="C19" s="69" t="s">
        <v>105</v>
      </c>
      <c r="D19" s="70" t="s">
        <v>107</v>
      </c>
      <c r="E19" s="71"/>
      <c r="F19" s="71">
        <v>-2.89</v>
      </c>
      <c r="G19" s="52">
        <f t="shared" si="0"/>
        <v>-2.89</v>
      </c>
      <c r="H19" s="72" t="s">
        <v>103</v>
      </c>
    </row>
    <row r="20" spans="1:8" s="66" customFormat="1" ht="25.5" x14ac:dyDescent="0.2">
      <c r="A20" s="67">
        <v>5</v>
      </c>
      <c r="B20" s="68" t="s">
        <v>108</v>
      </c>
      <c r="C20" s="69" t="s">
        <v>109</v>
      </c>
      <c r="D20" s="70" t="s">
        <v>110</v>
      </c>
      <c r="E20" s="71"/>
      <c r="F20" s="71">
        <v>-59.7</v>
      </c>
      <c r="G20" s="52">
        <f t="shared" si="0"/>
        <v>-59.7</v>
      </c>
      <c r="H20" s="72" t="s">
        <v>103</v>
      </c>
    </row>
    <row r="21" spans="1:8" s="66" customFormat="1" ht="30" customHeight="1" x14ac:dyDescent="0.2">
      <c r="A21" s="67">
        <v>6</v>
      </c>
      <c r="B21" s="68" t="s">
        <v>111</v>
      </c>
      <c r="C21" s="69" t="s">
        <v>112</v>
      </c>
      <c r="D21" s="70" t="s">
        <v>113</v>
      </c>
      <c r="E21" s="71"/>
      <c r="F21" s="71">
        <v>-59.5</v>
      </c>
      <c r="G21" s="52">
        <f t="shared" si="0"/>
        <v>-59.5</v>
      </c>
      <c r="H21" s="72" t="s">
        <v>103</v>
      </c>
    </row>
    <row r="22" spans="1:8" s="66" customFormat="1" ht="31.9" customHeight="1" x14ac:dyDescent="0.2">
      <c r="A22" s="67">
        <v>7</v>
      </c>
      <c r="B22" s="68" t="s">
        <v>114</v>
      </c>
      <c r="C22" s="69" t="s">
        <v>233</v>
      </c>
      <c r="D22" s="70" t="s">
        <v>115</v>
      </c>
      <c r="E22" s="71"/>
      <c r="F22" s="71">
        <v>-1.62</v>
      </c>
      <c r="G22" s="52">
        <f t="shared" si="0"/>
        <v>-1.62</v>
      </c>
      <c r="H22" s="72" t="s">
        <v>103</v>
      </c>
    </row>
    <row r="23" spans="1:8" s="66" customFormat="1" ht="31.15" customHeight="1" x14ac:dyDescent="0.2">
      <c r="A23" s="67">
        <v>8</v>
      </c>
      <c r="B23" s="68" t="s">
        <v>116</v>
      </c>
      <c r="C23" s="69" t="s">
        <v>229</v>
      </c>
      <c r="D23" s="70" t="s">
        <v>117</v>
      </c>
      <c r="E23" s="71"/>
      <c r="F23" s="71">
        <v>-3.04</v>
      </c>
      <c r="G23" s="52">
        <f t="shared" si="0"/>
        <v>-3.04</v>
      </c>
      <c r="H23" s="72" t="s">
        <v>103</v>
      </c>
    </row>
    <row r="24" spans="1:8" s="66" customFormat="1" ht="34.15" customHeight="1" x14ac:dyDescent="0.2">
      <c r="A24" s="67">
        <v>9</v>
      </c>
      <c r="B24" s="68" t="s">
        <v>118</v>
      </c>
      <c r="C24" s="69" t="s">
        <v>230</v>
      </c>
      <c r="D24" s="70" t="s">
        <v>119</v>
      </c>
      <c r="E24" s="71"/>
      <c r="F24" s="71">
        <v>-8.8800000000000008</v>
      </c>
      <c r="G24" s="52">
        <f t="shared" si="0"/>
        <v>-8.8800000000000008</v>
      </c>
      <c r="H24" s="72" t="s">
        <v>103</v>
      </c>
    </row>
    <row r="25" spans="1:8" s="66" customFormat="1" ht="40.15" customHeight="1" x14ac:dyDescent="0.2">
      <c r="A25" s="67">
        <v>10</v>
      </c>
      <c r="B25" s="68" t="s">
        <v>247</v>
      </c>
      <c r="C25" s="69" t="s">
        <v>231</v>
      </c>
      <c r="D25" s="70" t="s">
        <v>120</v>
      </c>
      <c r="E25" s="71"/>
      <c r="F25" s="71">
        <v>-11.27</v>
      </c>
      <c r="G25" s="52">
        <f t="shared" si="0"/>
        <v>-11.27</v>
      </c>
      <c r="H25" s="72" t="s">
        <v>103</v>
      </c>
    </row>
    <row r="26" spans="1:8" s="66" customFormat="1" ht="42.6" customHeight="1" x14ac:dyDescent="0.2">
      <c r="A26" s="67">
        <v>11</v>
      </c>
      <c r="B26" s="68" t="s">
        <v>121</v>
      </c>
      <c r="C26" s="69" t="s">
        <v>232</v>
      </c>
      <c r="D26" s="70" t="s">
        <v>46</v>
      </c>
      <c r="E26" s="71"/>
      <c r="F26" s="71">
        <v>-3.62</v>
      </c>
      <c r="G26" s="52">
        <f t="shared" si="0"/>
        <v>-3.62</v>
      </c>
      <c r="H26" s="72" t="s">
        <v>103</v>
      </c>
    </row>
    <row r="27" spans="1:8" s="66" customFormat="1" ht="28.9" customHeight="1" x14ac:dyDescent="0.2">
      <c r="A27" s="67">
        <v>12</v>
      </c>
      <c r="B27" s="68" t="s">
        <v>122</v>
      </c>
      <c r="C27" s="69" t="s">
        <v>123</v>
      </c>
      <c r="D27" s="70" t="s">
        <v>124</v>
      </c>
      <c r="E27" s="71"/>
      <c r="F27" s="71">
        <v>-7.19</v>
      </c>
      <c r="G27" s="52">
        <f t="shared" si="0"/>
        <v>-7.19</v>
      </c>
      <c r="H27" s="72" t="s">
        <v>103</v>
      </c>
    </row>
    <row r="28" spans="1:8" s="66" customFormat="1" ht="28.9" customHeight="1" x14ac:dyDescent="0.2">
      <c r="A28" s="67">
        <v>13</v>
      </c>
      <c r="B28" s="68" t="s">
        <v>125</v>
      </c>
      <c r="C28" s="69" t="s">
        <v>123</v>
      </c>
      <c r="D28" s="70" t="s">
        <v>126</v>
      </c>
      <c r="E28" s="71"/>
      <c r="F28" s="71">
        <v>-2.15</v>
      </c>
      <c r="G28" s="52">
        <f t="shared" si="0"/>
        <v>-2.15</v>
      </c>
      <c r="H28" s="72" t="s">
        <v>103</v>
      </c>
    </row>
    <row r="29" spans="1:8" s="66" customFormat="1" ht="38.450000000000003" customHeight="1" x14ac:dyDescent="0.2">
      <c r="A29" s="67">
        <v>14</v>
      </c>
      <c r="B29" s="68" t="s">
        <v>127</v>
      </c>
      <c r="C29" s="69" t="s">
        <v>234</v>
      </c>
      <c r="D29" s="70" t="s">
        <v>128</v>
      </c>
      <c r="E29" s="71"/>
      <c r="F29" s="71">
        <v>-1.2</v>
      </c>
      <c r="G29" s="52">
        <f t="shared" si="0"/>
        <v>-1.2</v>
      </c>
      <c r="H29" s="72" t="s">
        <v>103</v>
      </c>
    </row>
    <row r="30" spans="1:8" s="66" customFormat="1" ht="34.15" customHeight="1" x14ac:dyDescent="0.2">
      <c r="A30" s="67">
        <v>15</v>
      </c>
      <c r="B30" s="68" t="s">
        <v>129</v>
      </c>
      <c r="C30" s="69" t="s">
        <v>130</v>
      </c>
      <c r="D30" s="70" t="s">
        <v>131</v>
      </c>
      <c r="E30" s="71"/>
      <c r="F30" s="71">
        <v>-25</v>
      </c>
      <c r="G30" s="52">
        <f t="shared" si="0"/>
        <v>-25</v>
      </c>
      <c r="H30" s="72" t="s">
        <v>103</v>
      </c>
    </row>
    <row r="31" spans="1:8" s="66" customFormat="1" ht="45" customHeight="1" x14ac:dyDescent="0.2">
      <c r="A31" s="67">
        <v>16</v>
      </c>
      <c r="B31" s="68" t="s">
        <v>132</v>
      </c>
      <c r="C31" s="69" t="s">
        <v>246</v>
      </c>
      <c r="D31" s="70" t="s">
        <v>133</v>
      </c>
      <c r="E31" s="71"/>
      <c r="F31" s="71">
        <v>-31</v>
      </c>
      <c r="G31" s="52">
        <f t="shared" si="0"/>
        <v>-31</v>
      </c>
      <c r="H31" s="72" t="s">
        <v>103</v>
      </c>
    </row>
    <row r="32" spans="1:8" s="66" customFormat="1" ht="58.15" customHeight="1" x14ac:dyDescent="0.2">
      <c r="A32" s="67">
        <v>17</v>
      </c>
      <c r="B32" s="68" t="s">
        <v>218</v>
      </c>
      <c r="C32" s="69" t="s">
        <v>134</v>
      </c>
      <c r="D32" s="70" t="s">
        <v>135</v>
      </c>
      <c r="E32" s="71">
        <v>374.13</v>
      </c>
      <c r="F32" s="71">
        <v>-126.51</v>
      </c>
      <c r="G32" s="52">
        <f>E32+F32</f>
        <v>247.62</v>
      </c>
      <c r="H32" s="72" t="s">
        <v>136</v>
      </c>
    </row>
    <row r="33" spans="1:8" s="66" customFormat="1" ht="33" customHeight="1" x14ac:dyDescent="0.2">
      <c r="A33" s="67">
        <v>18</v>
      </c>
      <c r="B33" s="73" t="s">
        <v>137</v>
      </c>
      <c r="C33" s="74" t="s">
        <v>138</v>
      </c>
      <c r="D33" s="70" t="s">
        <v>104</v>
      </c>
      <c r="E33" s="71">
        <v>31</v>
      </c>
      <c r="F33" s="75"/>
      <c r="G33" s="52">
        <f t="shared" ref="G33:G36" si="1">E33+F33</f>
        <v>31</v>
      </c>
      <c r="H33" s="53" t="s">
        <v>139</v>
      </c>
    </row>
    <row r="34" spans="1:8" s="66" customFormat="1" ht="33" customHeight="1" x14ac:dyDescent="0.2">
      <c r="A34" s="70" t="s">
        <v>133</v>
      </c>
      <c r="B34" s="73" t="s">
        <v>141</v>
      </c>
      <c r="C34" s="74" t="s">
        <v>142</v>
      </c>
      <c r="D34" s="70" t="s">
        <v>106</v>
      </c>
      <c r="E34" s="71">
        <v>31</v>
      </c>
      <c r="F34" s="75"/>
      <c r="G34" s="52">
        <f t="shared" si="1"/>
        <v>31</v>
      </c>
      <c r="H34" s="53" t="s">
        <v>139</v>
      </c>
    </row>
    <row r="35" spans="1:8" s="66" customFormat="1" ht="39" customHeight="1" x14ac:dyDescent="0.2">
      <c r="A35" s="70" t="s">
        <v>235</v>
      </c>
      <c r="B35" s="73" t="s">
        <v>143</v>
      </c>
      <c r="C35" s="74" t="s">
        <v>144</v>
      </c>
      <c r="D35" s="70" t="s">
        <v>107</v>
      </c>
      <c r="E35" s="71">
        <v>15.1</v>
      </c>
      <c r="F35" s="75"/>
      <c r="G35" s="52">
        <f t="shared" si="1"/>
        <v>15.1</v>
      </c>
      <c r="H35" s="53" t="s">
        <v>139</v>
      </c>
    </row>
    <row r="36" spans="1:8" s="66" customFormat="1" ht="37.15" customHeight="1" x14ac:dyDescent="0.2">
      <c r="A36" s="70" t="s">
        <v>236</v>
      </c>
      <c r="B36" s="73" t="s">
        <v>146</v>
      </c>
      <c r="C36" s="74" t="s">
        <v>147</v>
      </c>
      <c r="D36" s="70" t="s">
        <v>110</v>
      </c>
      <c r="E36" s="71">
        <v>226.8</v>
      </c>
      <c r="F36" s="75"/>
      <c r="G36" s="52">
        <f t="shared" si="1"/>
        <v>226.8</v>
      </c>
      <c r="H36" s="53" t="s">
        <v>139</v>
      </c>
    </row>
    <row r="37" spans="1:8" s="66" customFormat="1" ht="16.5" customHeight="1" x14ac:dyDescent="0.2">
      <c r="A37" s="145" t="s">
        <v>148</v>
      </c>
      <c r="B37" s="146"/>
      <c r="C37" s="146"/>
      <c r="D37" s="146"/>
      <c r="E37" s="146"/>
      <c r="F37" s="146"/>
      <c r="G37" s="146"/>
      <c r="H37" s="147"/>
    </row>
    <row r="38" spans="1:8" s="66" customFormat="1" ht="30.75" customHeight="1" x14ac:dyDescent="0.2">
      <c r="A38" s="70" t="s">
        <v>140</v>
      </c>
      <c r="B38" s="69" t="s">
        <v>237</v>
      </c>
      <c r="C38" s="69" t="s">
        <v>238</v>
      </c>
      <c r="D38" s="70" t="s">
        <v>113</v>
      </c>
      <c r="E38" s="54">
        <v>695.27</v>
      </c>
      <c r="F38" s="55"/>
      <c r="G38" s="52">
        <f>E38-F38</f>
        <v>695.27</v>
      </c>
      <c r="H38" s="53" t="s">
        <v>139</v>
      </c>
    </row>
    <row r="39" spans="1:8" s="76" customFormat="1" ht="33" customHeight="1" x14ac:dyDescent="0.25">
      <c r="A39" s="70" t="s">
        <v>150</v>
      </c>
      <c r="B39" s="69" t="s">
        <v>239</v>
      </c>
      <c r="C39" s="74"/>
      <c r="D39" s="56" t="s">
        <v>115</v>
      </c>
      <c r="E39" s="54"/>
      <c r="F39" s="55"/>
      <c r="G39" s="52"/>
      <c r="H39" s="53" t="s">
        <v>139</v>
      </c>
    </row>
    <row r="40" spans="1:8" s="76" customFormat="1" ht="33" customHeight="1" x14ac:dyDescent="0.25">
      <c r="A40" s="70" t="s">
        <v>151</v>
      </c>
      <c r="B40" s="69" t="s">
        <v>240</v>
      </c>
      <c r="C40" s="74"/>
      <c r="D40" s="56" t="s">
        <v>117</v>
      </c>
      <c r="E40" s="54">
        <v>211.92</v>
      </c>
      <c r="F40" s="55"/>
      <c r="G40" s="52">
        <f t="shared" ref="G40:G41" si="2">E40-F40</f>
        <v>211.92</v>
      </c>
      <c r="H40" s="53" t="s">
        <v>139</v>
      </c>
    </row>
    <row r="41" spans="1:8" s="76" customFormat="1" ht="33" customHeight="1" x14ac:dyDescent="0.25">
      <c r="A41" s="70" t="s">
        <v>152</v>
      </c>
      <c r="B41" s="69" t="s">
        <v>241</v>
      </c>
      <c r="C41" s="74"/>
      <c r="D41" s="56" t="s">
        <v>119</v>
      </c>
      <c r="E41" s="54">
        <v>8156.36</v>
      </c>
      <c r="F41" s="55"/>
      <c r="G41" s="52">
        <f t="shared" si="2"/>
        <v>8156.36</v>
      </c>
      <c r="H41" s="53" t="s">
        <v>139</v>
      </c>
    </row>
    <row r="42" spans="1:8" s="76" customFormat="1" ht="22.15" customHeight="1" x14ac:dyDescent="0.25">
      <c r="A42" s="70" t="s">
        <v>242</v>
      </c>
      <c r="B42" s="74"/>
      <c r="C42" s="74"/>
      <c r="E42" s="54"/>
      <c r="F42" s="55"/>
      <c r="G42" s="52"/>
      <c r="H42" s="53"/>
    </row>
    <row r="43" spans="1:8" s="77" customFormat="1" ht="15" customHeight="1" x14ac:dyDescent="0.25">
      <c r="A43" s="145" t="s">
        <v>153</v>
      </c>
      <c r="B43" s="146"/>
      <c r="C43" s="146"/>
      <c r="D43" s="146"/>
      <c r="E43" s="146"/>
      <c r="F43" s="146"/>
      <c r="G43" s="146"/>
      <c r="H43" s="147"/>
    </row>
    <row r="44" spans="1:8" s="76" customFormat="1" ht="73.150000000000006" customHeight="1" x14ac:dyDescent="0.25">
      <c r="A44" s="70" t="s">
        <v>154</v>
      </c>
      <c r="B44" s="69" t="s">
        <v>155</v>
      </c>
      <c r="C44" s="69" t="s">
        <v>252</v>
      </c>
      <c r="D44" s="57" t="s">
        <v>156</v>
      </c>
      <c r="E44" s="58">
        <v>539.36</v>
      </c>
      <c r="F44" s="59">
        <v>-247</v>
      </c>
      <c r="G44" s="52">
        <f>F44+E44</f>
        <v>292.36</v>
      </c>
      <c r="H44" s="53" t="s">
        <v>157</v>
      </c>
    </row>
    <row r="45" spans="1:8" s="77" customFormat="1" ht="15" customHeight="1" x14ac:dyDescent="0.25">
      <c r="A45" s="145" t="s">
        <v>158</v>
      </c>
      <c r="B45" s="146"/>
      <c r="C45" s="146"/>
      <c r="D45" s="146"/>
      <c r="E45" s="146"/>
      <c r="F45" s="146"/>
      <c r="G45" s="146"/>
      <c r="H45" s="147"/>
    </row>
    <row r="46" spans="1:8" s="76" customFormat="1" ht="30" x14ac:dyDescent="0.25">
      <c r="A46" s="70" t="s">
        <v>159</v>
      </c>
      <c r="B46" s="87" t="s">
        <v>253</v>
      </c>
      <c r="C46" s="60" t="s">
        <v>160</v>
      </c>
      <c r="D46" s="56" t="s">
        <v>161</v>
      </c>
      <c r="E46" s="54">
        <v>45.61</v>
      </c>
      <c r="F46" s="55">
        <v>-3.99</v>
      </c>
      <c r="G46" s="52">
        <f>F46+E46</f>
        <v>41.62</v>
      </c>
      <c r="H46" s="53" t="s">
        <v>149</v>
      </c>
    </row>
    <row r="47" spans="1:8" s="76" customFormat="1" ht="72" customHeight="1" x14ac:dyDescent="0.25">
      <c r="A47" s="70" t="s">
        <v>162</v>
      </c>
      <c r="B47" s="69" t="s">
        <v>163</v>
      </c>
      <c r="C47" s="69" t="s">
        <v>164</v>
      </c>
      <c r="D47" s="57" t="s">
        <v>165</v>
      </c>
      <c r="E47" s="58">
        <v>1204.3900000000001</v>
      </c>
      <c r="F47" s="59">
        <v>-551.55999999999995</v>
      </c>
      <c r="G47" s="52">
        <f t="shared" ref="G47" si="3">F47+E47</f>
        <v>652.83000000000015</v>
      </c>
      <c r="H47" s="53" t="s">
        <v>166</v>
      </c>
    </row>
    <row r="48" spans="1:8" s="77" customFormat="1" ht="15" customHeight="1" x14ac:dyDescent="0.25">
      <c r="A48" s="145" t="s">
        <v>168</v>
      </c>
      <c r="B48" s="146"/>
      <c r="C48" s="146"/>
      <c r="D48" s="146"/>
      <c r="E48" s="146"/>
      <c r="F48" s="146"/>
      <c r="G48" s="146"/>
      <c r="H48" s="147"/>
    </row>
    <row r="49" spans="1:8" s="76" customFormat="1" ht="75.599999999999994" customHeight="1" x14ac:dyDescent="0.25">
      <c r="A49" s="70" t="s">
        <v>167</v>
      </c>
      <c r="B49" s="69" t="s">
        <v>225</v>
      </c>
      <c r="C49" s="69" t="s">
        <v>170</v>
      </c>
      <c r="D49" s="78" t="s">
        <v>171</v>
      </c>
      <c r="E49" s="79">
        <v>414.71</v>
      </c>
      <c r="F49" s="80">
        <v>-194.38</v>
      </c>
      <c r="G49" s="71">
        <f>F49+E49</f>
        <v>220.32999999999998</v>
      </c>
      <c r="H49" s="72" t="s">
        <v>172</v>
      </c>
    </row>
    <row r="50" spans="1:8" s="77" customFormat="1" ht="71.45" customHeight="1" x14ac:dyDescent="0.25">
      <c r="A50" s="148" t="s">
        <v>173</v>
      </c>
      <c r="B50" s="149"/>
      <c r="C50" s="149"/>
      <c r="D50" s="149"/>
      <c r="E50" s="149"/>
      <c r="F50" s="149"/>
      <c r="G50" s="149"/>
      <c r="H50" s="150"/>
    </row>
    <row r="51" spans="1:8" s="77" customFormat="1" ht="25.5" x14ac:dyDescent="0.25">
      <c r="A51" s="81" t="s">
        <v>169</v>
      </c>
      <c r="B51" s="69" t="s">
        <v>175</v>
      </c>
      <c r="C51" s="69" t="s">
        <v>176</v>
      </c>
      <c r="D51" s="72" t="s">
        <v>177</v>
      </c>
      <c r="E51" s="82">
        <f>232.9+349.35</f>
        <v>582.25</v>
      </c>
      <c r="F51" s="83"/>
      <c r="G51" s="71">
        <f t="shared" ref="G51:G52" si="4">E51+F51</f>
        <v>582.25</v>
      </c>
      <c r="H51" s="72"/>
    </row>
    <row r="52" spans="1:8" s="77" customFormat="1" ht="49.9" customHeight="1" x14ac:dyDescent="0.25">
      <c r="A52" s="81" t="s">
        <v>174</v>
      </c>
      <c r="B52" s="69" t="s">
        <v>220</v>
      </c>
      <c r="C52" s="69" t="s">
        <v>179</v>
      </c>
      <c r="D52" s="72" t="s">
        <v>180</v>
      </c>
      <c r="E52" s="83">
        <f>95+70</f>
        <v>165</v>
      </c>
      <c r="F52" s="83"/>
      <c r="G52" s="71">
        <f t="shared" si="4"/>
        <v>165</v>
      </c>
      <c r="H52" s="72" t="s">
        <v>149</v>
      </c>
    </row>
    <row r="53" spans="1:8" s="77" customFormat="1" ht="42" customHeight="1" x14ac:dyDescent="0.25">
      <c r="A53" s="81" t="s">
        <v>178</v>
      </c>
      <c r="B53" s="69" t="s">
        <v>221</v>
      </c>
      <c r="C53" s="69" t="s">
        <v>182</v>
      </c>
      <c r="D53" s="72" t="s">
        <v>183</v>
      </c>
      <c r="E53" s="83">
        <f>86.31+78.5</f>
        <v>164.81</v>
      </c>
      <c r="F53" s="83"/>
      <c r="G53" s="71">
        <f>E53+F53</f>
        <v>164.81</v>
      </c>
      <c r="H53" s="72" t="s">
        <v>149</v>
      </c>
    </row>
    <row r="54" spans="1:8" s="77" customFormat="1" ht="43.5" customHeight="1" x14ac:dyDescent="0.25">
      <c r="A54" s="81" t="s">
        <v>181</v>
      </c>
      <c r="B54" s="69" t="s">
        <v>185</v>
      </c>
      <c r="C54" s="69" t="s">
        <v>186</v>
      </c>
      <c r="D54" s="72" t="s">
        <v>187</v>
      </c>
      <c r="E54" s="83">
        <f>95.15+57.5</f>
        <v>152.65</v>
      </c>
      <c r="F54" s="83"/>
      <c r="G54" s="71">
        <f>E54+F54</f>
        <v>152.65</v>
      </c>
      <c r="H54" s="72" t="s">
        <v>149</v>
      </c>
    </row>
    <row r="55" spans="1:8" s="77" customFormat="1" ht="25.5" x14ac:dyDescent="0.25">
      <c r="A55" s="81" t="s">
        <v>184</v>
      </c>
      <c r="B55" s="69" t="s">
        <v>189</v>
      </c>
      <c r="C55" s="69" t="s">
        <v>190</v>
      </c>
      <c r="D55" s="72" t="s">
        <v>191</v>
      </c>
      <c r="E55" s="83">
        <v>59.85</v>
      </c>
      <c r="F55" s="83"/>
      <c r="G55" s="71">
        <f t="shared" ref="G55:G58" si="5">E55-F55</f>
        <v>59.85</v>
      </c>
      <c r="H55" s="72" t="s">
        <v>149</v>
      </c>
    </row>
    <row r="56" spans="1:8" s="77" customFormat="1" ht="33" customHeight="1" x14ac:dyDescent="0.25">
      <c r="A56" s="81" t="s">
        <v>188</v>
      </c>
      <c r="B56" s="69" t="s">
        <v>222</v>
      </c>
      <c r="C56" s="69" t="s">
        <v>193</v>
      </c>
      <c r="D56" s="72" t="s">
        <v>194</v>
      </c>
      <c r="E56" s="83">
        <v>204.16</v>
      </c>
      <c r="F56" s="83"/>
      <c r="G56" s="71">
        <f t="shared" si="5"/>
        <v>204.16</v>
      </c>
      <c r="H56" s="72" t="s">
        <v>245</v>
      </c>
    </row>
    <row r="57" spans="1:8" s="77" customFormat="1" ht="46.15" customHeight="1" x14ac:dyDescent="0.25">
      <c r="A57" s="81" t="s">
        <v>192</v>
      </c>
      <c r="B57" s="69" t="s">
        <v>224</v>
      </c>
      <c r="C57" s="69" t="s">
        <v>196</v>
      </c>
      <c r="D57" s="72" t="s">
        <v>197</v>
      </c>
      <c r="E57" s="83">
        <v>20</v>
      </c>
      <c r="F57" s="83"/>
      <c r="G57" s="71">
        <f t="shared" si="5"/>
        <v>20</v>
      </c>
      <c r="H57" s="72" t="s">
        <v>245</v>
      </c>
    </row>
    <row r="58" spans="1:8" s="77" customFormat="1" ht="57" customHeight="1" x14ac:dyDescent="0.25">
      <c r="A58" s="81" t="s">
        <v>195</v>
      </c>
      <c r="B58" s="69" t="s">
        <v>223</v>
      </c>
      <c r="C58" s="69" t="s">
        <v>199</v>
      </c>
      <c r="D58" s="72" t="s">
        <v>200</v>
      </c>
      <c r="E58" s="83">
        <v>63.1</v>
      </c>
      <c r="F58" s="83"/>
      <c r="G58" s="71">
        <f t="shared" si="5"/>
        <v>63.1</v>
      </c>
      <c r="H58" s="72" t="s">
        <v>245</v>
      </c>
    </row>
    <row r="59" spans="1:8" s="77" customFormat="1" ht="54.6" customHeight="1" x14ac:dyDescent="0.25">
      <c r="A59" s="81" t="s">
        <v>198</v>
      </c>
      <c r="B59" s="69" t="s">
        <v>202</v>
      </c>
      <c r="C59" s="69" t="s">
        <v>203</v>
      </c>
      <c r="D59" s="72" t="s">
        <v>204</v>
      </c>
      <c r="E59" s="83">
        <v>0</v>
      </c>
      <c r="F59" s="83">
        <v>-76.709999999999994</v>
      </c>
      <c r="G59" s="71">
        <f>E59+F59</f>
        <v>-76.709999999999994</v>
      </c>
      <c r="H59" s="72" t="s">
        <v>205</v>
      </c>
    </row>
    <row r="60" spans="1:8" s="77" customFormat="1" ht="41.45" customHeight="1" x14ac:dyDescent="0.25">
      <c r="A60" s="81" t="s">
        <v>201</v>
      </c>
      <c r="B60" s="69" t="s">
        <v>226</v>
      </c>
      <c r="C60" s="74" t="s">
        <v>207</v>
      </c>
      <c r="D60" s="72" t="s">
        <v>145</v>
      </c>
      <c r="E60" s="83">
        <v>190.08</v>
      </c>
      <c r="F60" s="83"/>
      <c r="G60" s="52">
        <f t="shared" ref="G60:G61" si="6">F60+E60</f>
        <v>190.08</v>
      </c>
      <c r="H60" s="72" t="s">
        <v>245</v>
      </c>
    </row>
    <row r="61" spans="1:8" s="76" customFormat="1" ht="60" x14ac:dyDescent="0.25">
      <c r="A61" s="81" t="s">
        <v>206</v>
      </c>
      <c r="B61" s="61" t="s">
        <v>209</v>
      </c>
      <c r="C61" s="61" t="s">
        <v>210</v>
      </c>
      <c r="D61" s="57" t="s">
        <v>211</v>
      </c>
      <c r="E61" s="58">
        <v>1228.4100000000001</v>
      </c>
      <c r="F61" s="59">
        <v>-349.28</v>
      </c>
      <c r="G61" s="52">
        <f t="shared" si="6"/>
        <v>879.13000000000011</v>
      </c>
      <c r="H61" s="53" t="s">
        <v>212</v>
      </c>
    </row>
    <row r="62" spans="1:8" s="76" customFormat="1" ht="75" x14ac:dyDescent="0.25">
      <c r="A62" s="81" t="s">
        <v>208</v>
      </c>
      <c r="B62" s="61" t="s">
        <v>213</v>
      </c>
      <c r="C62" s="61" t="s">
        <v>214</v>
      </c>
      <c r="D62" s="57" t="s">
        <v>215</v>
      </c>
      <c r="E62" s="58">
        <v>8178.19</v>
      </c>
      <c r="F62" s="59">
        <v>-3846.32</v>
      </c>
      <c r="G62" s="52">
        <f>F62+E62</f>
        <v>4331.869999999999</v>
      </c>
      <c r="H62" s="53" t="s">
        <v>216</v>
      </c>
    </row>
    <row r="63" spans="1:8" s="66" customFormat="1" ht="16.149999999999999" customHeight="1" x14ac:dyDescent="0.2">
      <c r="A63" s="84"/>
      <c r="B63" s="84"/>
      <c r="C63" s="62" t="s">
        <v>217</v>
      </c>
      <c r="D63" s="85"/>
      <c r="E63" s="63">
        <f>SUM(E16:E36)+SUM(E38:E42)+E44+SUM(E46:E47)+E49+SUM(E51:E62)</f>
        <v>22954.15</v>
      </c>
      <c r="F63" s="63">
        <f>SUM(F51:F62,F49,F46:F47,F44,F38:F42,F16:F36)</f>
        <v>-5655.3799999999992</v>
      </c>
      <c r="G63" s="63">
        <f>SUM(G51:G62,G49,G46:G47,G44,G38:G42,G16:G36)</f>
        <v>17298.769999999997</v>
      </c>
      <c r="H63" s="84"/>
    </row>
    <row r="64" spans="1:8" ht="6.6" customHeight="1" x14ac:dyDescent="0.25"/>
    <row r="65" spans="1:8" ht="6.6" customHeight="1" x14ac:dyDescent="0.25"/>
    <row r="66" spans="1:8" customFormat="1" x14ac:dyDescent="0.25">
      <c r="A66" s="112" t="s">
        <v>33</v>
      </c>
      <c r="B66" s="112"/>
      <c r="C66" s="109"/>
      <c r="D66" s="109"/>
      <c r="E66" s="109"/>
      <c r="F66" s="109"/>
      <c r="G66" s="109"/>
      <c r="H66" s="109"/>
    </row>
    <row r="67" spans="1:8" customFormat="1" ht="18" customHeight="1" x14ac:dyDescent="0.25">
      <c r="B67" s="19"/>
      <c r="C67" s="143" t="s">
        <v>34</v>
      </c>
      <c r="D67" s="143"/>
      <c r="E67" s="143"/>
      <c r="F67" s="143"/>
      <c r="G67" s="143"/>
      <c r="H67" s="143"/>
    </row>
    <row r="68" spans="1:8" customFormat="1" ht="6.6" customHeight="1" x14ac:dyDescent="0.25">
      <c r="B68" s="19"/>
      <c r="C68" s="19"/>
      <c r="D68" s="19"/>
      <c r="E68" s="19"/>
      <c r="F68" s="19"/>
      <c r="G68" s="19"/>
      <c r="H68" s="19"/>
    </row>
    <row r="69" spans="1:8" customFormat="1" x14ac:dyDescent="0.25">
      <c r="A69" s="108" t="s">
        <v>35</v>
      </c>
      <c r="B69" s="108"/>
      <c r="C69" s="109"/>
      <c r="D69" s="109"/>
      <c r="E69" s="109"/>
      <c r="F69" s="109"/>
      <c r="G69" s="109"/>
      <c r="H69" s="109"/>
    </row>
    <row r="70" spans="1:8" customFormat="1" ht="15.6" customHeight="1" x14ac:dyDescent="0.25">
      <c r="B70" s="19"/>
      <c r="C70" s="144" t="s">
        <v>36</v>
      </c>
      <c r="D70" s="144"/>
      <c r="E70" s="144"/>
      <c r="F70" s="144"/>
      <c r="G70" s="144"/>
      <c r="H70" s="144"/>
    </row>
  </sheetData>
  <mergeCells count="23">
    <mergeCell ref="C70:H70"/>
    <mergeCell ref="A15:H15"/>
    <mergeCell ref="A37:H37"/>
    <mergeCell ref="A43:H43"/>
    <mergeCell ref="A45:H45"/>
    <mergeCell ref="A48:H48"/>
    <mergeCell ref="A50:H50"/>
    <mergeCell ref="A66:B66"/>
    <mergeCell ref="C66:H66"/>
    <mergeCell ref="C67:H67"/>
    <mergeCell ref="A69:B69"/>
    <mergeCell ref="C69:H69"/>
    <mergeCell ref="D1:H1"/>
    <mergeCell ref="A12:A13"/>
    <mergeCell ref="B12:D12"/>
    <mergeCell ref="E12:F12"/>
    <mergeCell ref="G12:G13"/>
    <mergeCell ref="H12:H13"/>
    <mergeCell ref="A4:B4"/>
    <mergeCell ref="B5:H5"/>
    <mergeCell ref="B8:H8"/>
    <mergeCell ref="A3:H3"/>
    <mergeCell ref="A2:H2"/>
  </mergeCells>
  <pageMargins left="0.70866141732283472" right="0.51181102362204722" top="0.55118110236220474" bottom="0.55118110236220474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ВОР</vt:lpstr>
      <vt:lpstr>форма 1 изм. объемов</vt:lpstr>
      <vt:lpstr>форма 2 изм. объемов</vt:lpstr>
      <vt:lpstr>СОПОСТАВИТЕЛЬНАЯ ИЗМЕ СТОИМОСТИ</vt:lpstr>
      <vt:lpstr>СОПОСТАВИТЕЛЬНАЯ ИЗМ СТОИМОСТИ</vt:lpstr>
    </vt:vector>
  </TitlesOfParts>
  <Company>WolfishLair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Смышляев Павел Викторович</cp:lastModifiedBy>
  <cp:lastPrinted>2026-03-18T02:46:22Z</cp:lastPrinted>
  <dcterms:created xsi:type="dcterms:W3CDTF">2023-01-18T17:23:40Z</dcterms:created>
  <dcterms:modified xsi:type="dcterms:W3CDTF">2026-03-18T02:46:28Z</dcterms:modified>
</cp:coreProperties>
</file>