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ВОР_Полы" sheetId="3" r:id="rId1"/>
    <sheet name="ВОР_Потолки" sheetId="4" r:id="rId2"/>
    <sheet name="ВОР_Стены" sheetId="5" r:id="rId3"/>
  </sheets>
  <calcPr calcId="145621"/>
</workbook>
</file>

<file path=xl/calcChain.xml><?xml version="1.0" encoding="utf-8"?>
<calcChain xmlns="http://schemas.openxmlformats.org/spreadsheetml/2006/main">
  <c r="E169" i="3" l="1"/>
  <c r="E166" i="3"/>
  <c r="E164" i="3"/>
  <c r="E161" i="3"/>
  <c r="E160" i="3"/>
  <c r="E159" i="3"/>
  <c r="E156" i="3"/>
  <c r="E155" i="3"/>
  <c r="E154" i="3"/>
  <c r="E151" i="3"/>
  <c r="E150" i="3"/>
  <c r="E149" i="3"/>
  <c r="E146" i="3"/>
  <c r="E145" i="3"/>
  <c r="E144" i="3"/>
  <c r="E141" i="3"/>
  <c r="E140" i="3"/>
  <c r="E139" i="3"/>
  <c r="E136" i="3"/>
  <c r="E135" i="3"/>
  <c r="E134" i="3"/>
  <c r="E131" i="3"/>
  <c r="E126" i="3"/>
  <c r="E125" i="3"/>
  <c r="E124" i="3"/>
  <c r="E121" i="3"/>
  <c r="E120" i="3"/>
  <c r="E119" i="3"/>
  <c r="E116" i="3"/>
  <c r="E115" i="3"/>
  <c r="E112" i="3"/>
  <c r="E111" i="3"/>
  <c r="E106" i="3"/>
  <c r="E105" i="3"/>
  <c r="E102" i="3"/>
  <c r="E101" i="3"/>
  <c r="E98" i="3"/>
  <c r="E97" i="3"/>
  <c r="E94" i="3"/>
  <c r="E93" i="3"/>
  <c r="E90" i="3"/>
  <c r="E89" i="3"/>
  <c r="E87" i="3"/>
  <c r="E85" i="3"/>
  <c r="E82" i="3"/>
  <c r="E81" i="3"/>
  <c r="E79" i="3"/>
  <c r="E77" i="3"/>
  <c r="E74" i="3"/>
  <c r="E73" i="3"/>
  <c r="E70" i="3"/>
  <c r="E69" i="3"/>
  <c r="E67" i="3"/>
  <c r="E65" i="3"/>
  <c r="E62" i="3"/>
  <c r="E61" i="3"/>
  <c r="E59" i="3"/>
  <c r="E57" i="3"/>
  <c r="E54" i="3"/>
  <c r="E53" i="3"/>
  <c r="E50" i="3"/>
  <c r="E49" i="3"/>
  <c r="E46" i="3"/>
  <c r="E45" i="3"/>
  <c r="E43" i="3"/>
  <c r="E41" i="3"/>
  <c r="E38" i="3"/>
  <c r="E37" i="3"/>
  <c r="E34" i="3"/>
  <c r="E33" i="3"/>
  <c r="E30" i="3"/>
  <c r="E29" i="3"/>
  <c r="E26" i="3"/>
  <c r="E25" i="3"/>
  <c r="E23" i="3"/>
  <c r="E20" i="3"/>
  <c r="E19" i="3"/>
  <c r="E16" i="3"/>
  <c r="E15" i="3"/>
  <c r="E12" i="3"/>
  <c r="E11" i="3"/>
  <c r="E35" i="5"/>
  <c r="E33" i="5"/>
  <c r="E31" i="5"/>
  <c r="E29" i="5"/>
  <c r="E27" i="5"/>
  <c r="E25" i="5"/>
  <c r="E23" i="5"/>
  <c r="E17" i="5"/>
  <c r="E16" i="5"/>
  <c r="E15" i="5"/>
  <c r="E68" i="4" l="1"/>
  <c r="E67" i="4"/>
  <c r="E70" i="4" s="1"/>
  <c r="E66" i="4"/>
  <c r="E69" i="4" s="1"/>
  <c r="E62" i="4"/>
  <c r="E58" i="4"/>
  <c r="E54" i="4"/>
  <c r="E50" i="4" l="1"/>
  <c r="E48" i="4"/>
  <c r="E46" i="4"/>
  <c r="E41" i="4"/>
  <c r="E39" i="4"/>
  <c r="E37" i="4"/>
  <c r="E33" i="4"/>
  <c r="E30" i="4"/>
  <c r="E26" i="4"/>
  <c r="E24" i="4"/>
  <c r="E19" i="4"/>
  <c r="E15" i="4"/>
  <c r="E13" i="4"/>
  <c r="E21" i="5" l="1"/>
</calcChain>
</file>

<file path=xl/sharedStrings.xml><?xml version="1.0" encoding="utf-8"?>
<sst xmlns="http://schemas.openxmlformats.org/spreadsheetml/2006/main" count="770" uniqueCount="303">
  <si>
    <t>м2</t>
  </si>
  <si>
    <t>Устройство покрытий из плит керамогранитных размером: 60х60 см</t>
  </si>
  <si>
    <t>Работа</t>
  </si>
  <si>
    <t>Нанесение водно-дисперсионной грунтовки на поверхности: пористые (камень, кирпич, бетон и т.д.)</t>
  </si>
  <si>
    <t>Облицовка ступеней керамогранитными плитками</t>
  </si>
  <si>
    <t>Устройство покрытий из плит керамогранитных размером: 40х40 см</t>
  </si>
  <si>
    <t>Грунтование стяжки</t>
  </si>
  <si>
    <t>Гидроизоляция поверхности бетонных и железобетонных конструкций в два слоя защитными эластичными покрытиями на цементной основе: горизонтальной</t>
  </si>
  <si>
    <t>Тип 5.1</t>
  </si>
  <si>
    <t>Материал</t>
  </si>
  <si>
    <t>Грунтовка акрилатная водно-дисперсионная для защиты бетонных, кирпичных поверхностей, для внутренних и наружных работ, массовая доля нелетучих веществ 5-12 %, плотность 1,0 г/см3, расход 0,1-0,2 кг/м2</t>
  </si>
  <si>
    <t>л</t>
  </si>
  <si>
    <t>Тип 5.2</t>
  </si>
  <si>
    <t>Состав двухкомпонентный гидроизоляционный на полимерцементной основе для защиты поверхности бетонных конструкций от воздействия воды, солей и карбонизации, эксплуатируемых в условиях динамической нагрузки и вибрации, эластичен при температуре -40 °C, F200, W6-W16, крупность заполнителя до 0,63 мм, расход 3,3 кг/м2 при толщине слоя 2 мм</t>
  </si>
  <si>
    <t>кг</t>
  </si>
  <si>
    <t>Тип 5.3</t>
  </si>
  <si>
    <t>Тип 5.4</t>
  </si>
  <si>
    <t>Керамогранит ESTIMA ST 011 300x300х8,мат.</t>
  </si>
  <si>
    <t>Тип 6</t>
  </si>
  <si>
    <t>Тип 7</t>
  </si>
  <si>
    <t>Керамогранит Грани Таганая GRS 02-10 600x600х10, мат.</t>
  </si>
  <si>
    <t>Тип 7.1</t>
  </si>
  <si>
    <t>Тип 8</t>
  </si>
  <si>
    <t>Керамогранит ESTIMA Ceramica CM02 600х600х10, мат.</t>
  </si>
  <si>
    <t>Тип 9</t>
  </si>
  <si>
    <t>Тип 9.1</t>
  </si>
  <si>
    <t>Тип 9.2</t>
  </si>
  <si>
    <t>Тип 10</t>
  </si>
  <si>
    <t>Тип 11</t>
  </si>
  <si>
    <t>Устройство покрытий из плиток поливинилхлоридных: на клее КН-2</t>
  </si>
  <si>
    <t>Виниловая плитка GerflorCREATION SAGA² 0089 Gentlement taupe 500х500х4,6</t>
  </si>
  <si>
    <t>Клей для ПВХ-покрытий Forbo 599</t>
  </si>
  <si>
    <t>Грунтовка Forbo 050, универсальная</t>
  </si>
  <si>
    <t>Тип 12</t>
  </si>
  <si>
    <t>Виниловая плитка FORBO Allera Flex Material 63427fl5 light cement 1000x1000х5,5</t>
  </si>
  <si>
    <t>Тип 12.1</t>
  </si>
  <si>
    <t>Тип 13</t>
  </si>
  <si>
    <t>Ковровая плитка Forbo Tessera Chroma 3616 Eucalyptus 500х500х6,4</t>
  </si>
  <si>
    <t>Тип 14</t>
  </si>
  <si>
    <t>Ковровая плитка Desoma Atlas 04 500х500х6,0</t>
  </si>
  <si>
    <t>Тип 15</t>
  </si>
  <si>
    <t>Ковровая плитка Desoma Atlas 02 500х500х6,0</t>
  </si>
  <si>
    <t>Тип 15.1</t>
  </si>
  <si>
    <t>Тип 16</t>
  </si>
  <si>
    <t>Ковровая плитка Desoma City 06 450,72x910,44 х6,5</t>
  </si>
  <si>
    <t>Тип 17</t>
  </si>
  <si>
    <t>Ковровая плитка Desoma Spring 11 500х500х6,0</t>
  </si>
  <si>
    <t>Тип 18</t>
  </si>
  <si>
    <t>Устройство покрытий: из линолеума насухо со свариванием полотнищ в стыках</t>
  </si>
  <si>
    <t>Тип 19</t>
  </si>
  <si>
    <t>Устройство покрытий: из решетки грязезащитной</t>
  </si>
  <si>
    <t>Решетка грязезащитная (резина, щётка)</t>
  </si>
  <si>
    <t>Тип 1</t>
  </si>
  <si>
    <t>Тип 2</t>
  </si>
  <si>
    <t>Тип 2.1</t>
  </si>
  <si>
    <t>Тип 2.2</t>
  </si>
  <si>
    <t>Тип 3</t>
  </si>
  <si>
    <t>Тип 3.2</t>
  </si>
  <si>
    <t>Тип 4</t>
  </si>
  <si>
    <t>Тип 5</t>
  </si>
  <si>
    <t>Керамогранит Грани Таганая GT007А 600*600*10, антискользящий</t>
  </si>
  <si>
    <t>Керамогранитная плитка ESTIMA Ceramica CM01 600*600*10, мат</t>
  </si>
  <si>
    <t>Керамогранитная плитка ESTIMA Ceramica CM01 600*300*10, мат</t>
  </si>
  <si>
    <t>Керамогранит ESTIMA Ceramica NL01 600х600х10, мат.</t>
  </si>
  <si>
    <t>Тип 3.1</t>
  </si>
  <si>
    <t>Керамогранит ESTIMA Ceramica NP01 405x405х8, мат.</t>
  </si>
  <si>
    <t>Керамогранит ESTIMA ST 011 300x300х8</t>
  </si>
  <si>
    <t>м</t>
  </si>
  <si>
    <t>198,61*0,15 = 29,7915</t>
  </si>
  <si>
    <t>18,72*1,02 = 19,0944</t>
  </si>
  <si>
    <t>18,72*0,52 = 9,7344</t>
  </si>
  <si>
    <t>Тип ПТ1</t>
  </si>
  <si>
    <t>Покрытие поверхностей грунтовкой глубокого проникновения: за 1 раз потолков</t>
  </si>
  <si>
    <t>Окраска водно-дисперсионными акриловыми составами улучшенная: по штукатурке потолков</t>
  </si>
  <si>
    <t>Тип ПТ2</t>
  </si>
  <si>
    <t>Покраска потолка по основанию, краска силикатная глубокоматовая RAL 7016 (черный) (НГ) Основит Техно CSt993 СМ2</t>
  </si>
  <si>
    <t>Грунт укрывающий Основит Техно Техноконт LP58</t>
  </si>
  <si>
    <t>Окраска поливинилацетатными водоэмульсионными составами простая по штукатурке и сборным конструкциям: потолков, подготовленным под окраску</t>
  </si>
  <si>
    <t>Тип ПТ3</t>
  </si>
  <si>
    <t>Окраска потолка по основанию и коммуникаций (Г1, В1, Д2, Т2, РП1), краска ДК 112 лубокоматовая RAL 7016 (черный)</t>
  </si>
  <si>
    <t>Тип ПТ4</t>
  </si>
  <si>
    <t>Подвесной потолок Грильято RAL 7016 размер 100х100 мм</t>
  </si>
  <si>
    <t>Установка подвесного решетчатого (растрового) потолка</t>
  </si>
  <si>
    <t>Подвесной потолок Грильято с комплектующими 100х100 ммм (RAL черный)</t>
  </si>
  <si>
    <t>Тип ПТ5</t>
  </si>
  <si>
    <t>Тип ПТ6</t>
  </si>
  <si>
    <t>Устройство напыляемого покрытия на основе целлюлозы 15 мм (RAL черный)</t>
  </si>
  <si>
    <t>Тип ПТ7</t>
  </si>
  <si>
    <t>Подшивка лестниц СМЛ листами 2440х1220мм RAL 9003 (НГ)</t>
  </si>
  <si>
    <t>Установка подвесного потолка из СМЛ листов</t>
  </si>
  <si>
    <t>Панели негорючие антивандальные: с акриловым покрытием на основе СМЛ, размером 2440х1220х10 мм</t>
  </si>
  <si>
    <t>Тип ПТ8</t>
  </si>
  <si>
    <t>Плиты потолочные Ecophon Advantage 600х600мм</t>
  </si>
  <si>
    <t>Устройство потолков: плитно-ячеистых по каркасу из оцинкованного профиля</t>
  </si>
  <si>
    <t>Панели потолочные декоративные из минерального волокна в комплекте с подвесной системой из оцинкованной стали, твердые, с прямой кромкой, класс пожарной опасности КМ1, класс звукопоглощения D-E, толщина 12 мм</t>
  </si>
  <si>
    <t>Тип ПТ9</t>
  </si>
  <si>
    <t>Подвесные аккустические острова Ecophon 1192х1192х40</t>
  </si>
  <si>
    <t>Устройство подвесных потолков из декоративно-акустических плит по готовому каркасу с установкой направляющих и деталей крепления</t>
  </si>
  <si>
    <t>Тип ПТ10</t>
  </si>
  <si>
    <t>Натяжной потолок, белый, матовый</t>
  </si>
  <si>
    <t>Устройство натяжных потолков из поливинилхлоридной пленки (ПВХ) гарпунным способом в помещениях площадью: от 10 до 50 м2</t>
  </si>
  <si>
    <t>Профиль фиксирующий (багет) стеновой невидимый для натяжного потолка</t>
  </si>
  <si>
    <t>Вставка L и T-образная декоративная стеновая для натяжного потолка</t>
  </si>
  <si>
    <t>Полотно натяжного потолка, цвет белый, лаковый, с бортиком из ПВХ (гарпун)</t>
  </si>
  <si>
    <t>Дюбели распорные полипропиленовые</t>
  </si>
  <si>
    <t>шт</t>
  </si>
  <si>
    <t>Шурупы самонарезающие стальные фосфатированные с потайной головкой и крестообразным шлицем, остроконечные, диаметр 3,8 мм, длина 32 мм</t>
  </si>
  <si>
    <t>Тип ПТ11</t>
  </si>
  <si>
    <t>Декоративная металлическая панель RAL 4008 фиолетовый 20х20 мм</t>
  </si>
  <si>
    <t>Монтаж потолков подвесных: комбинированных стальных с облицовкой алюминиевыми листами</t>
  </si>
  <si>
    <t>Панели потолочные декоративные оцинкованные в комплекте с подвесной системой из оцинкованной стали, окрашенные, класс пожарной опасности КМ1, толщина стали 0,5 мм, толщина панели 8-10 мм</t>
  </si>
  <si>
    <t>Сплошное выравнивание стен гипсовыми смесями 10 мм</t>
  </si>
  <si>
    <t>Сплошное выравнивание стен по стеклосетке 10 мм</t>
  </si>
  <si>
    <t>Стеклохолст на клею</t>
  </si>
  <si>
    <t>Шпатлевка стен</t>
  </si>
  <si>
    <t>Гидроизоляция стен</t>
  </si>
  <si>
    <t>материал гидроизоляции стен</t>
  </si>
  <si>
    <t>Окраска стен</t>
  </si>
  <si>
    <t>Облицовка стен СМЛ</t>
  </si>
  <si>
    <t>СМЛ НГ с акриловым покрытием</t>
  </si>
  <si>
    <t>СМЛ с фотопечатью НГ с акриловым покрытием</t>
  </si>
  <si>
    <t>Облицовка стен керамогранитом</t>
  </si>
  <si>
    <t>Облицовка ступеней</t>
  </si>
  <si>
    <t>Керамогранит CM00</t>
  </si>
  <si>
    <t>Облицовка стен виниловой плиткой</t>
  </si>
  <si>
    <t>Кварцвинил 63427FL5 light cement</t>
  </si>
  <si>
    <t>Керамогранит UN 01</t>
  </si>
  <si>
    <t>Керамогранит GT 202</t>
  </si>
  <si>
    <t>Керамогранит LN00 плинтус на лестницах</t>
  </si>
  <si>
    <t>Керамогранит GRS 02-10</t>
  </si>
  <si>
    <t>Керамогранит GRS 11-16</t>
  </si>
  <si>
    <t>Облицовка стен керамической плиткой</t>
  </si>
  <si>
    <t>Керамическая плитка белая глазурованная</t>
  </si>
  <si>
    <t>Керамогранит ESTIMA Ceramica AT02 600х600х10, мат.</t>
  </si>
  <si>
    <t>Электростатическое покрытие Tarkett ACCZENT MINERAL AS GRIT 1</t>
  </si>
  <si>
    <t>Керамогранит ESTIMA Ceramica LF01 600х600х10, мат.</t>
  </si>
  <si>
    <t>Керамогранит ESTIMA Ceramica СА00 ступени 1200х300х10, мат.</t>
  </si>
  <si>
    <t>Керамогранит ESTIMA Ceramica СА00 600х600х10, мат.</t>
  </si>
  <si>
    <t>Керамогранит ESTIMA ST 011 300x300х8, мат.</t>
  </si>
  <si>
    <t>Покраска потолка (Г1, В1, Д2, Т2, РП1), краска ДК 112 (Декоратор)</t>
  </si>
  <si>
    <t xml:space="preserve">Окраска водно-дисперсионными акриловыми составами улучшенная: по штукатурке потолков, </t>
  </si>
  <si>
    <t>Окраска водно-дисперсионными акриловыми составами улучшенная: по штукатурке потолков, ДК 112 (Декоратор) RAL 7016 (черный)</t>
  </si>
  <si>
    <t>Декоративная штукатурка стен, ДК К15 Декоратор камешковая</t>
  </si>
  <si>
    <t>Наименование работы</t>
  </si>
  <si>
    <t>Ед. измерения</t>
  </si>
  <si>
    <t>Объем</t>
  </si>
  <si>
    <t>6971 Раздел ПД №3 ДП, см. лист 32</t>
  </si>
  <si>
    <t>6971 Раздел ПД №3 ДП.pdf</t>
  </si>
  <si>
    <t>Ф412 = 1444</t>
  </si>
  <si>
    <t>Ф412</t>
  </si>
  <si>
    <t>Ф413 = 285</t>
  </si>
  <si>
    <t>Ф413</t>
  </si>
  <si>
    <t>Ф414 = 1209</t>
  </si>
  <si>
    <t>Ф414</t>
  </si>
  <si>
    <t>Ф415 = 2157</t>
  </si>
  <si>
    <t>Ф415</t>
  </si>
  <si>
    <t>Ф416 = 7343</t>
  </si>
  <si>
    <t>Ф416</t>
  </si>
  <si>
    <t>Ф417 = 686</t>
  </si>
  <si>
    <t>Ф417</t>
  </si>
  <si>
    <t>Ф418 = Ф417*1,1 = 754,6</t>
  </si>
  <si>
    <t>Ф418</t>
  </si>
  <si>
    <t>Ф419 = 8653+263 = 8916</t>
  </si>
  <si>
    <t>Ф419</t>
  </si>
  <si>
    <t>Ф420 = 5847+1768 = 7615</t>
  </si>
  <si>
    <t>Ф420</t>
  </si>
  <si>
    <t>Ф421 = 5847</t>
  </si>
  <si>
    <t>Ф421</t>
  </si>
  <si>
    <t>Ф422 = 1768</t>
  </si>
  <si>
    <t>Ф422</t>
  </si>
  <si>
    <t>ф1000 = 99</t>
  </si>
  <si>
    <t>ф1000</t>
  </si>
  <si>
    <t>ф1001 = Ф414*1,02 = 1233,18</t>
  </si>
  <si>
    <t>ф1001</t>
  </si>
  <si>
    <t>Ф423 = 99</t>
  </si>
  <si>
    <t>Ф423</t>
  </si>
  <si>
    <t>Ф424 = Ф423*1,02 = 100,98</t>
  </si>
  <si>
    <t>Ф424</t>
  </si>
  <si>
    <t>Ф425 = 90</t>
  </si>
  <si>
    <t>Ф425</t>
  </si>
  <si>
    <t>Ф426 = Ф425*1,02 = 91,8</t>
  </si>
  <si>
    <t>Ф426</t>
  </si>
  <si>
    <t>Ф427 = 1125</t>
  </si>
  <si>
    <t>Ф427</t>
  </si>
  <si>
    <t>Ф428 = Ф427*1,02 = 1147,5</t>
  </si>
  <si>
    <t>Ф428</t>
  </si>
  <si>
    <t>Ф429 = 50</t>
  </si>
  <si>
    <t>Ф429</t>
  </si>
  <si>
    <t>Ф430 = Ф429*1,02 = 51</t>
  </si>
  <si>
    <t>Ф430</t>
  </si>
  <si>
    <t>Ф431 = 62</t>
  </si>
  <si>
    <t>Ф431</t>
  </si>
  <si>
    <t>Ф432 = Ф431*1,02 = 63,24</t>
  </si>
  <si>
    <t>Ф432</t>
  </si>
  <si>
    <t>Ф433 = 353</t>
  </si>
  <si>
    <t>Ф433</t>
  </si>
  <si>
    <t>Ф434 = Ф433*1,02 = 360,06</t>
  </si>
  <si>
    <t>Ф434</t>
  </si>
  <si>
    <t>Ф435 = 634</t>
  </si>
  <si>
    <t>Ф435</t>
  </si>
  <si>
    <t>Ф436 = Ф435*1,02 = 646,68</t>
  </si>
  <si>
    <t>Ф436</t>
  </si>
  <si>
    <t>Ф437 = 715</t>
  </si>
  <si>
    <t>Ф437</t>
  </si>
  <si>
    <t>Ф438 = Ф437*1,02 = 729,3</t>
  </si>
  <si>
    <t>Ф438</t>
  </si>
  <si>
    <t>Аккустические "островки" Экофон Соло PE Прямоугольник 
-Ecophon 11192х2392х40
-Ecophon 594х594х40
-Ecophon Ø 800x40</t>
  </si>
  <si>
    <t>Внутр.отделка_Стены_6971-ДП v8</t>
  </si>
  <si>
    <t>Внутр.отделка_Потолки_6971-ДП v8</t>
  </si>
  <si>
    <t>Внутр.отделка_Полы_6971-ДП v8</t>
  </si>
  <si>
    <t>№ п/п</t>
  </si>
  <si>
    <t>1.1</t>
  </si>
  <si>
    <t>1.2</t>
  </si>
  <si>
    <t>2.1</t>
  </si>
  <si>
    <t>2.2</t>
  </si>
  <si>
    <t>3.1</t>
  </si>
  <si>
    <t>3.2</t>
  </si>
  <si>
    <t>4.1</t>
  </si>
  <si>
    <t>5.1</t>
  </si>
  <si>
    <t>5.2</t>
  </si>
  <si>
    <t>6.1</t>
  </si>
  <si>
    <t>6.2</t>
  </si>
  <si>
    <t>7.1</t>
  </si>
  <si>
    <t>7.2</t>
  </si>
  <si>
    <t>8.1</t>
  </si>
  <si>
    <t>8.2</t>
  </si>
  <si>
    <t>9.1</t>
  </si>
  <si>
    <t>10.1</t>
  </si>
  <si>
    <t>11.1</t>
  </si>
  <si>
    <t>11.2</t>
  </si>
  <si>
    <t>12.1</t>
  </si>
  <si>
    <t>12.2</t>
  </si>
  <si>
    <t>13.1</t>
  </si>
  <si>
    <t>13.2</t>
  </si>
  <si>
    <t>14.1</t>
  </si>
  <si>
    <t>15.1</t>
  </si>
  <si>
    <t>16.1</t>
  </si>
  <si>
    <t>16.2</t>
  </si>
  <si>
    <t>17.1</t>
  </si>
  <si>
    <t>18.1</t>
  </si>
  <si>
    <t>19.1</t>
  </si>
  <si>
    <t>19.2</t>
  </si>
  <si>
    <t>20.1</t>
  </si>
  <si>
    <t>20.2</t>
  </si>
  <si>
    <t>21.1</t>
  </si>
  <si>
    <t>22.1</t>
  </si>
  <si>
    <t>23.1</t>
  </si>
  <si>
    <t>23.2</t>
  </si>
  <si>
    <t>24.1</t>
  </si>
  <si>
    <t>25.1</t>
  </si>
  <si>
    <t>26.1</t>
  </si>
  <si>
    <t>26.2</t>
  </si>
  <si>
    <t>27.1</t>
  </si>
  <si>
    <t>27.2</t>
  </si>
  <si>
    <t>28.1</t>
  </si>
  <si>
    <t>28.2</t>
  </si>
  <si>
    <t>29.1</t>
  </si>
  <si>
    <t>29.2</t>
  </si>
  <si>
    <t>30.1</t>
  </si>
  <si>
    <t>30.2</t>
  </si>
  <si>
    <t>31.1</t>
  </si>
  <si>
    <t>32.1</t>
  </si>
  <si>
    <t>32.2</t>
  </si>
  <si>
    <t>33.1</t>
  </si>
  <si>
    <t>33.2</t>
  </si>
  <si>
    <t>34.1</t>
  </si>
  <si>
    <t>34.2</t>
  </si>
  <si>
    <t>34.3</t>
  </si>
  <si>
    <t>35.1</t>
  </si>
  <si>
    <t>35.2</t>
  </si>
  <si>
    <t>35.3</t>
  </si>
  <si>
    <t>36.1</t>
  </si>
  <si>
    <t>36.2</t>
  </si>
  <si>
    <t>36.3</t>
  </si>
  <si>
    <t>37.1</t>
  </si>
  <si>
    <t>37.2</t>
  </si>
  <si>
    <t>37.3</t>
  </si>
  <si>
    <t>38.1</t>
  </si>
  <si>
    <t>38.2</t>
  </si>
  <si>
    <t>38.3</t>
  </si>
  <si>
    <t>39.1</t>
  </si>
  <si>
    <t>39.2</t>
  </si>
  <si>
    <t>39.3</t>
  </si>
  <si>
    <t>40.1</t>
  </si>
  <si>
    <t>40.2</t>
  </si>
  <si>
    <t>40.3</t>
  </si>
  <si>
    <t>41.1</t>
  </si>
  <si>
    <t>41.2</t>
  </si>
  <si>
    <t>41.3</t>
  </si>
  <si>
    <t>42.1</t>
  </si>
  <si>
    <t>42.2</t>
  </si>
  <si>
    <t>42.3</t>
  </si>
  <si>
    <t>43.1</t>
  </si>
  <si>
    <t>44.1</t>
  </si>
  <si>
    <t>45.1</t>
  </si>
  <si>
    <t xml:space="preserve">«Школа 21  на пр. Притомский г. Кемерово" </t>
  </si>
  <si>
    <t xml:space="preserve">ВЕДОМОСТЬ ОБЪЕМОВ  РАБОТ ПО УСТРОЙСТВУ ВНУТРЕННЕЙ ЧИСТОВОЙ ОТДЕЛКИ СТЕН, ПОТОЛКОВ, ПОЛОВ: </t>
  </si>
  <si>
    <t>20.3</t>
  </si>
  <si>
    <t>20.4</t>
  </si>
  <si>
    <t>20.5</t>
  </si>
  <si>
    <t>Приложение №1</t>
  </si>
  <si>
    <t>Приложение №2</t>
  </si>
  <si>
    <t>Приложение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</si>
</sst>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</font>
    <font>
      <sz val="12"/>
      <color rgb="FF006100"/>
      <name val="Times New Roman"/>
      <family val="2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Border="0"/>
    <xf numFmtId="0" fontId="3" fillId="2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1"/>
    <cellStyle name="Хороши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9"/>
  <sheetViews>
    <sheetView tabSelected="1" zoomScaleNormal="100" workbookViewId="0">
      <selection activeCell="F7" sqref="F7"/>
    </sheetView>
  </sheetViews>
  <sheetFormatPr defaultRowHeight="15" x14ac:dyDescent="0.25"/>
  <cols>
    <col min="1" max="1" width="4" customWidth="1"/>
    <col min="2" max="2" width="13.42578125" style="6" customWidth="1"/>
    <col min="3" max="3" width="67.42578125" style="7" customWidth="1"/>
    <col min="4" max="4" width="11.140625" style="8" customWidth="1"/>
    <col min="5" max="5" width="22.42578125" style="8" customWidth="1"/>
    <col min="6" max="6" width="43.42578125" bestFit="1" customWidth="1"/>
  </cols>
  <sheetData>
    <row r="1" spans="2:5" x14ac:dyDescent="0.25">
      <c r="E1" s="40" t="s">
        <v>300</v>
      </c>
    </row>
    <row r="3" spans="2:5" ht="35.25" customHeight="1" x14ac:dyDescent="0.25">
      <c r="B3" s="10" t="s">
        <v>296</v>
      </c>
      <c r="C3" s="10"/>
      <c r="D3" s="10"/>
      <c r="E3" s="10"/>
    </row>
    <row r="4" spans="2:5" ht="19.5" customHeight="1" x14ac:dyDescent="0.25">
      <c r="B4" s="10" t="s">
        <v>295</v>
      </c>
      <c r="C4" s="10"/>
      <c r="D4" s="10"/>
      <c r="E4" s="10"/>
    </row>
    <row r="5" spans="2:5" x14ac:dyDescent="0.25">
      <c r="B5" s="11"/>
      <c r="C5" s="12"/>
      <c r="D5" s="12"/>
      <c r="E5" s="12"/>
    </row>
    <row r="6" spans="2:5" x14ac:dyDescent="0.25">
      <c r="B6" s="13"/>
      <c r="C6" s="14"/>
      <c r="D6" s="13"/>
      <c r="E6" s="13"/>
    </row>
    <row r="7" spans="2:5" ht="30" x14ac:dyDescent="0.25">
      <c r="B7" s="15" t="s">
        <v>210</v>
      </c>
      <c r="C7" s="15" t="s">
        <v>143</v>
      </c>
      <c r="D7" s="15" t="s">
        <v>144</v>
      </c>
      <c r="E7" s="15" t="s">
        <v>145</v>
      </c>
    </row>
    <row r="8" spans="2:5" ht="15" customHeight="1" x14ac:dyDescent="0.25">
      <c r="B8" s="16" t="s">
        <v>209</v>
      </c>
      <c r="C8" s="17"/>
      <c r="D8" s="17"/>
      <c r="E8" s="17"/>
    </row>
    <row r="9" spans="2:5" x14ac:dyDescent="0.25">
      <c r="B9" s="16" t="s">
        <v>52</v>
      </c>
      <c r="C9" s="17"/>
      <c r="D9" s="17"/>
      <c r="E9" s="17"/>
    </row>
    <row r="10" spans="2:5" x14ac:dyDescent="0.25">
      <c r="B10" s="18">
        <v>1</v>
      </c>
      <c r="C10" s="19" t="s">
        <v>1</v>
      </c>
      <c r="D10" s="18" t="s">
        <v>0</v>
      </c>
      <c r="E10" s="20">
        <v>27.41</v>
      </c>
    </row>
    <row r="11" spans="2:5" x14ac:dyDescent="0.25">
      <c r="B11" s="21" t="s">
        <v>211</v>
      </c>
      <c r="C11" s="22" t="s">
        <v>60</v>
      </c>
      <c r="D11" s="23" t="s">
        <v>0</v>
      </c>
      <c r="E11" s="23">
        <f>E10*1.02</f>
        <v>27.958200000000001</v>
      </c>
    </row>
    <row r="12" spans="2:5" ht="60" x14ac:dyDescent="0.25">
      <c r="B12" s="21" t="s">
        <v>212</v>
      </c>
      <c r="C12" s="22" t="s">
        <v>10</v>
      </c>
      <c r="D12" s="23" t="s">
        <v>11</v>
      </c>
      <c r="E12" s="23">
        <f>E10*0.15</f>
        <v>4.1114999999999995</v>
      </c>
    </row>
    <row r="13" spans="2:5" x14ac:dyDescent="0.25">
      <c r="B13" s="16" t="s">
        <v>53</v>
      </c>
      <c r="C13" s="17"/>
      <c r="D13" s="17"/>
      <c r="E13" s="17"/>
    </row>
    <row r="14" spans="2:5" x14ac:dyDescent="0.25">
      <c r="B14" s="18">
        <v>2</v>
      </c>
      <c r="C14" s="19" t="s">
        <v>1</v>
      </c>
      <c r="D14" s="18" t="s">
        <v>0</v>
      </c>
      <c r="E14" s="20">
        <v>450.27</v>
      </c>
    </row>
    <row r="15" spans="2:5" x14ac:dyDescent="0.25">
      <c r="B15" s="21" t="s">
        <v>213</v>
      </c>
      <c r="C15" s="22" t="s">
        <v>61</v>
      </c>
      <c r="D15" s="23" t="s">
        <v>0</v>
      </c>
      <c r="E15" s="23">
        <f>E14*1.02</f>
        <v>459.27539999999999</v>
      </c>
    </row>
    <row r="16" spans="2:5" ht="60" x14ac:dyDescent="0.25">
      <c r="B16" s="21" t="s">
        <v>214</v>
      </c>
      <c r="C16" s="22" t="s">
        <v>10</v>
      </c>
      <c r="D16" s="23" t="s">
        <v>11</v>
      </c>
      <c r="E16" s="23">
        <f>E14*0.15</f>
        <v>67.540499999999994</v>
      </c>
    </row>
    <row r="17" spans="2:5" x14ac:dyDescent="0.25">
      <c r="B17" s="16" t="s">
        <v>54</v>
      </c>
      <c r="C17" s="17"/>
      <c r="D17" s="17"/>
      <c r="E17" s="17"/>
    </row>
    <row r="18" spans="2:5" x14ac:dyDescent="0.25">
      <c r="B18" s="18">
        <v>3</v>
      </c>
      <c r="C18" s="19" t="s">
        <v>1</v>
      </c>
      <c r="D18" s="18" t="s">
        <v>0</v>
      </c>
      <c r="E18" s="20">
        <v>11.21</v>
      </c>
    </row>
    <row r="19" spans="2:5" x14ac:dyDescent="0.25">
      <c r="B19" s="21" t="s">
        <v>215</v>
      </c>
      <c r="C19" s="22" t="s">
        <v>61</v>
      </c>
      <c r="D19" s="23" t="s">
        <v>0</v>
      </c>
      <c r="E19" s="23">
        <f>E18*1.02</f>
        <v>11.434200000000001</v>
      </c>
    </row>
    <row r="20" spans="2:5" ht="60" x14ac:dyDescent="0.25">
      <c r="B20" s="21" t="s">
        <v>216</v>
      </c>
      <c r="C20" s="22" t="s">
        <v>10</v>
      </c>
      <c r="D20" s="23" t="s">
        <v>11</v>
      </c>
      <c r="E20" s="23">
        <f>E18*0.15</f>
        <v>1.6815</v>
      </c>
    </row>
    <row r="21" spans="2:5" x14ac:dyDescent="0.25">
      <c r="B21" s="16" t="s">
        <v>55</v>
      </c>
      <c r="C21" s="17"/>
      <c r="D21" s="17"/>
      <c r="E21" s="17"/>
    </row>
    <row r="22" spans="2:5" ht="30" x14ac:dyDescent="0.25">
      <c r="B22" s="18">
        <v>4</v>
      </c>
      <c r="C22" s="19" t="s">
        <v>3</v>
      </c>
      <c r="D22" s="18" t="s">
        <v>0</v>
      </c>
      <c r="E22" s="20">
        <v>43.84</v>
      </c>
    </row>
    <row r="23" spans="2:5" ht="60" x14ac:dyDescent="0.25">
      <c r="B23" s="21" t="s">
        <v>217</v>
      </c>
      <c r="C23" s="22" t="s">
        <v>10</v>
      </c>
      <c r="D23" s="23" t="s">
        <v>11</v>
      </c>
      <c r="E23" s="23">
        <f>E22*0.15</f>
        <v>6.5760000000000005</v>
      </c>
    </row>
    <row r="24" spans="2:5" x14ac:dyDescent="0.25">
      <c r="B24" s="18">
        <v>5</v>
      </c>
      <c r="C24" s="19" t="s">
        <v>4</v>
      </c>
      <c r="D24" s="18" t="s">
        <v>0</v>
      </c>
      <c r="E24" s="20">
        <v>43.84</v>
      </c>
    </row>
    <row r="25" spans="2:5" x14ac:dyDescent="0.25">
      <c r="B25" s="21" t="s">
        <v>218</v>
      </c>
      <c r="C25" s="22" t="s">
        <v>62</v>
      </c>
      <c r="D25" s="23" t="s">
        <v>0</v>
      </c>
      <c r="E25" s="23">
        <f>E24*1.02</f>
        <v>44.716800000000006</v>
      </c>
    </row>
    <row r="26" spans="2:5" ht="60" x14ac:dyDescent="0.25">
      <c r="B26" s="21" t="s">
        <v>219</v>
      </c>
      <c r="C26" s="22" t="s">
        <v>10</v>
      </c>
      <c r="D26" s="23" t="s">
        <v>11</v>
      </c>
      <c r="E26" s="23">
        <f>E24*0.15</f>
        <v>6.5760000000000005</v>
      </c>
    </row>
    <row r="27" spans="2:5" x14ac:dyDescent="0.25">
      <c r="B27" s="16" t="s">
        <v>56</v>
      </c>
      <c r="C27" s="17"/>
      <c r="D27" s="17"/>
      <c r="E27" s="17"/>
    </row>
    <row r="28" spans="2:5" x14ac:dyDescent="0.25">
      <c r="B28" s="18">
        <v>6</v>
      </c>
      <c r="C28" s="19" t="s">
        <v>5</v>
      </c>
      <c r="D28" s="18" t="s">
        <v>0</v>
      </c>
      <c r="E28" s="20">
        <v>334.69</v>
      </c>
    </row>
    <row r="29" spans="2:5" x14ac:dyDescent="0.25">
      <c r="B29" s="21" t="s">
        <v>220</v>
      </c>
      <c r="C29" s="22" t="s">
        <v>63</v>
      </c>
      <c r="D29" s="23" t="s">
        <v>0</v>
      </c>
      <c r="E29" s="23">
        <f>E28*1.02</f>
        <v>341.38380000000001</v>
      </c>
    </row>
    <row r="30" spans="2:5" ht="60" x14ac:dyDescent="0.25">
      <c r="B30" s="21" t="s">
        <v>221</v>
      </c>
      <c r="C30" s="22" t="s">
        <v>10</v>
      </c>
      <c r="D30" s="23" t="s">
        <v>11</v>
      </c>
      <c r="E30" s="23">
        <f>E28*0.15</f>
        <v>50.203499999999998</v>
      </c>
    </row>
    <row r="31" spans="2:5" x14ac:dyDescent="0.25">
      <c r="B31" s="16" t="s">
        <v>64</v>
      </c>
      <c r="C31" s="17"/>
      <c r="D31" s="17"/>
      <c r="E31" s="17"/>
    </row>
    <row r="32" spans="2:5" x14ac:dyDescent="0.25">
      <c r="B32" s="18">
        <v>7</v>
      </c>
      <c r="C32" s="19" t="s">
        <v>1</v>
      </c>
      <c r="D32" s="18" t="s">
        <v>0</v>
      </c>
      <c r="E32" s="20">
        <v>200.08</v>
      </c>
    </row>
    <row r="33" spans="2:5" x14ac:dyDescent="0.25">
      <c r="B33" s="21" t="s">
        <v>222</v>
      </c>
      <c r="C33" s="22" t="s">
        <v>63</v>
      </c>
      <c r="D33" s="24" t="s">
        <v>0</v>
      </c>
      <c r="E33" s="23">
        <f>E32*1.02</f>
        <v>204.08160000000001</v>
      </c>
    </row>
    <row r="34" spans="2:5" ht="60" x14ac:dyDescent="0.25">
      <c r="B34" s="21" t="s">
        <v>223</v>
      </c>
      <c r="C34" s="22" t="s">
        <v>10</v>
      </c>
      <c r="D34" s="23" t="s">
        <v>11</v>
      </c>
      <c r="E34" s="23">
        <f>E32*0.15</f>
        <v>30.012</v>
      </c>
    </row>
    <row r="35" spans="2:5" x14ac:dyDescent="0.25">
      <c r="B35" s="16" t="s">
        <v>57</v>
      </c>
      <c r="C35" s="17"/>
      <c r="D35" s="17"/>
      <c r="E35" s="17"/>
    </row>
    <row r="36" spans="2:5" x14ac:dyDescent="0.25">
      <c r="B36" s="18">
        <v>8</v>
      </c>
      <c r="C36" s="19" t="s">
        <v>1</v>
      </c>
      <c r="D36" s="18" t="s">
        <v>0</v>
      </c>
      <c r="E36" s="20">
        <v>40.24</v>
      </c>
    </row>
    <row r="37" spans="2:5" x14ac:dyDescent="0.25">
      <c r="B37" s="21" t="s">
        <v>224</v>
      </c>
      <c r="C37" s="22" t="s">
        <v>63</v>
      </c>
      <c r="D37" s="24" t="s">
        <v>0</v>
      </c>
      <c r="E37" s="23">
        <f>E36*1.02</f>
        <v>41.044800000000002</v>
      </c>
    </row>
    <row r="38" spans="2:5" ht="60" x14ac:dyDescent="0.25">
      <c r="B38" s="21" t="s">
        <v>225</v>
      </c>
      <c r="C38" s="22" t="s">
        <v>10</v>
      </c>
      <c r="D38" s="23" t="s">
        <v>11</v>
      </c>
      <c r="E38" s="23">
        <f>E36*0.15</f>
        <v>6.0360000000000005</v>
      </c>
    </row>
    <row r="39" spans="2:5" x14ac:dyDescent="0.25">
      <c r="B39" s="16" t="s">
        <v>58</v>
      </c>
      <c r="C39" s="17"/>
      <c r="D39" s="17"/>
      <c r="E39" s="17"/>
    </row>
    <row r="40" spans="2:5" x14ac:dyDescent="0.25">
      <c r="B40" s="18">
        <v>9</v>
      </c>
      <c r="C40" s="19" t="s">
        <v>6</v>
      </c>
      <c r="D40" s="18" t="s">
        <v>0</v>
      </c>
      <c r="E40" s="20">
        <v>282.5</v>
      </c>
    </row>
    <row r="41" spans="2:5" ht="60" x14ac:dyDescent="0.25">
      <c r="B41" s="21" t="s">
        <v>226</v>
      </c>
      <c r="C41" s="22" t="s">
        <v>10</v>
      </c>
      <c r="D41" s="23" t="s">
        <v>11</v>
      </c>
      <c r="E41" s="23">
        <f>E40*0.15</f>
        <v>42.375</v>
      </c>
    </row>
    <row r="42" spans="2:5" ht="45" x14ac:dyDescent="0.25">
      <c r="B42" s="18">
        <v>10</v>
      </c>
      <c r="C42" s="19" t="s">
        <v>7</v>
      </c>
      <c r="D42" s="18" t="s">
        <v>0</v>
      </c>
      <c r="E42" s="20">
        <v>282.5</v>
      </c>
    </row>
    <row r="43" spans="2:5" ht="90" x14ac:dyDescent="0.25">
      <c r="B43" s="21" t="s">
        <v>227</v>
      </c>
      <c r="C43" s="22" t="s">
        <v>13</v>
      </c>
      <c r="D43" s="23" t="s">
        <v>14</v>
      </c>
      <c r="E43" s="23">
        <f>E42*3.3</f>
        <v>932.25</v>
      </c>
    </row>
    <row r="44" spans="2:5" x14ac:dyDescent="0.25">
      <c r="B44" s="18">
        <v>11</v>
      </c>
      <c r="C44" s="19" t="s">
        <v>1</v>
      </c>
      <c r="D44" s="18" t="s">
        <v>0</v>
      </c>
      <c r="E44" s="20">
        <v>282.5</v>
      </c>
    </row>
    <row r="45" spans="2:5" x14ac:dyDescent="0.25">
      <c r="B45" s="21" t="s">
        <v>228</v>
      </c>
      <c r="C45" s="22" t="s">
        <v>65</v>
      </c>
      <c r="D45" s="23" t="s">
        <v>0</v>
      </c>
      <c r="E45" s="23">
        <f>E44*1.02</f>
        <v>288.14999999999998</v>
      </c>
    </row>
    <row r="46" spans="2:5" ht="60" x14ac:dyDescent="0.25">
      <c r="B46" s="21" t="s">
        <v>229</v>
      </c>
      <c r="C46" s="22" t="s">
        <v>10</v>
      </c>
      <c r="D46" s="23" t="s">
        <v>11</v>
      </c>
      <c r="E46" s="23">
        <f>E44*0.15</f>
        <v>42.375</v>
      </c>
    </row>
    <row r="47" spans="2:5" x14ac:dyDescent="0.25">
      <c r="B47" s="16" t="s">
        <v>59</v>
      </c>
      <c r="C47" s="17"/>
      <c r="D47" s="17"/>
      <c r="E47" s="17"/>
    </row>
    <row r="48" spans="2:5" x14ac:dyDescent="0.25">
      <c r="B48" s="18">
        <v>12</v>
      </c>
      <c r="C48" s="19" t="s">
        <v>1</v>
      </c>
      <c r="D48" s="18" t="s">
        <v>0</v>
      </c>
      <c r="E48" s="20">
        <v>513.91999999999996</v>
      </c>
    </row>
    <row r="49" spans="2:5" x14ac:dyDescent="0.25">
      <c r="B49" s="21" t="s">
        <v>230</v>
      </c>
      <c r="C49" s="22" t="s">
        <v>66</v>
      </c>
      <c r="D49" s="23" t="s">
        <v>0</v>
      </c>
      <c r="E49" s="23">
        <f>E48*1.02</f>
        <v>524.19839999999999</v>
      </c>
    </row>
    <row r="50" spans="2:5" ht="60" x14ac:dyDescent="0.25">
      <c r="B50" s="21" t="s">
        <v>231</v>
      </c>
      <c r="C50" s="22" t="s">
        <v>10</v>
      </c>
      <c r="D50" s="23" t="s">
        <v>11</v>
      </c>
      <c r="E50" s="23">
        <f>E48*0.15</f>
        <v>77.087999999999994</v>
      </c>
    </row>
    <row r="51" spans="2:5" x14ac:dyDescent="0.25">
      <c r="B51" s="16" t="s">
        <v>8</v>
      </c>
      <c r="C51" s="17"/>
      <c r="D51" s="17"/>
      <c r="E51" s="17"/>
    </row>
    <row r="52" spans="2:5" x14ac:dyDescent="0.25">
      <c r="B52" s="18">
        <v>13</v>
      </c>
      <c r="C52" s="19" t="s">
        <v>1</v>
      </c>
      <c r="D52" s="18" t="s">
        <v>0</v>
      </c>
      <c r="E52" s="20">
        <v>274.12</v>
      </c>
    </row>
    <row r="53" spans="2:5" x14ac:dyDescent="0.25">
      <c r="B53" s="21" t="s">
        <v>232</v>
      </c>
      <c r="C53" s="22" t="s">
        <v>138</v>
      </c>
      <c r="D53" s="24" t="s">
        <v>0</v>
      </c>
      <c r="E53" s="23">
        <f>E52*1.02</f>
        <v>279.60239999999999</v>
      </c>
    </row>
    <row r="54" spans="2:5" ht="60" x14ac:dyDescent="0.25">
      <c r="B54" s="21" t="s">
        <v>233</v>
      </c>
      <c r="C54" s="22" t="s">
        <v>10</v>
      </c>
      <c r="D54" s="23" t="s">
        <v>11</v>
      </c>
      <c r="E54" s="23">
        <f>E52*0.15</f>
        <v>41.118000000000002</v>
      </c>
    </row>
    <row r="55" spans="2:5" x14ac:dyDescent="0.25">
      <c r="B55" s="16" t="s">
        <v>12</v>
      </c>
      <c r="C55" s="17"/>
      <c r="D55" s="17"/>
      <c r="E55" s="17"/>
    </row>
    <row r="56" spans="2:5" ht="30" x14ac:dyDescent="0.25">
      <c r="B56" s="18">
        <v>14</v>
      </c>
      <c r="C56" s="19" t="s">
        <v>3</v>
      </c>
      <c r="D56" s="18" t="s">
        <v>0</v>
      </c>
      <c r="E56" s="20">
        <v>104.13</v>
      </c>
    </row>
    <row r="57" spans="2:5" ht="60" x14ac:dyDescent="0.25">
      <c r="B57" s="21" t="s">
        <v>234</v>
      </c>
      <c r="C57" s="22" t="s">
        <v>10</v>
      </c>
      <c r="D57" s="23" t="s">
        <v>11</v>
      </c>
      <c r="E57" s="23">
        <f>E56*0.15</f>
        <v>15.619499999999999</v>
      </c>
    </row>
    <row r="58" spans="2:5" ht="45" x14ac:dyDescent="0.25">
      <c r="B58" s="18">
        <v>15</v>
      </c>
      <c r="C58" s="19" t="s">
        <v>7</v>
      </c>
      <c r="D58" s="18" t="s">
        <v>0</v>
      </c>
      <c r="E58" s="20">
        <v>104.13</v>
      </c>
    </row>
    <row r="59" spans="2:5" ht="90" x14ac:dyDescent="0.25">
      <c r="B59" s="21" t="s">
        <v>235</v>
      </c>
      <c r="C59" s="22" t="s">
        <v>13</v>
      </c>
      <c r="D59" s="23" t="s">
        <v>14</v>
      </c>
      <c r="E59" s="23">
        <f>E58*3.3</f>
        <v>343.62899999999996</v>
      </c>
    </row>
    <row r="60" spans="2:5" x14ac:dyDescent="0.25">
      <c r="B60" s="18">
        <v>16</v>
      </c>
      <c r="C60" s="19" t="s">
        <v>1</v>
      </c>
      <c r="D60" s="18" t="s">
        <v>0</v>
      </c>
      <c r="E60" s="20">
        <v>104.13</v>
      </c>
    </row>
    <row r="61" spans="2:5" x14ac:dyDescent="0.25">
      <c r="B61" s="21" t="s">
        <v>236</v>
      </c>
      <c r="C61" s="22" t="s">
        <v>138</v>
      </c>
      <c r="D61" s="24" t="s">
        <v>0</v>
      </c>
      <c r="E61" s="23">
        <f>E60*1.02</f>
        <v>106.21259999999999</v>
      </c>
    </row>
    <row r="62" spans="2:5" ht="60" x14ac:dyDescent="0.25">
      <c r="B62" s="21" t="s">
        <v>237</v>
      </c>
      <c r="C62" s="22" t="s">
        <v>10</v>
      </c>
      <c r="D62" s="23" t="s">
        <v>11</v>
      </c>
      <c r="E62" s="23">
        <f>E60*0.15</f>
        <v>15.619499999999999</v>
      </c>
    </row>
    <row r="63" spans="2:5" x14ac:dyDescent="0.25">
      <c r="B63" s="16" t="s">
        <v>15</v>
      </c>
      <c r="C63" s="17"/>
      <c r="D63" s="17"/>
      <c r="E63" s="17"/>
    </row>
    <row r="64" spans="2:5" ht="30" x14ac:dyDescent="0.25">
      <c r="B64" s="18">
        <v>17</v>
      </c>
      <c r="C64" s="19" t="s">
        <v>3</v>
      </c>
      <c r="D64" s="18" t="s">
        <v>0</v>
      </c>
      <c r="E64" s="20">
        <v>5.16</v>
      </c>
    </row>
    <row r="65" spans="2:5" ht="60" x14ac:dyDescent="0.25">
      <c r="B65" s="21" t="s">
        <v>238</v>
      </c>
      <c r="C65" s="22" t="s">
        <v>10</v>
      </c>
      <c r="D65" s="23" t="s">
        <v>11</v>
      </c>
      <c r="E65" s="23">
        <f>E64*0.15</f>
        <v>0.77400000000000002</v>
      </c>
    </row>
    <row r="66" spans="2:5" ht="45" x14ac:dyDescent="0.25">
      <c r="B66" s="18">
        <v>18</v>
      </c>
      <c r="C66" s="19" t="s">
        <v>7</v>
      </c>
      <c r="D66" s="18" t="s">
        <v>0</v>
      </c>
      <c r="E66" s="20">
        <v>5.16</v>
      </c>
    </row>
    <row r="67" spans="2:5" ht="90" x14ac:dyDescent="0.25">
      <c r="B67" s="21" t="s">
        <v>239</v>
      </c>
      <c r="C67" s="22" t="s">
        <v>13</v>
      </c>
      <c r="D67" s="23" t="s">
        <v>14</v>
      </c>
      <c r="E67" s="23">
        <f>E66*3.3</f>
        <v>17.027999999999999</v>
      </c>
    </row>
    <row r="68" spans="2:5" x14ac:dyDescent="0.25">
      <c r="B68" s="18">
        <v>19</v>
      </c>
      <c r="C68" s="19" t="s">
        <v>1</v>
      </c>
      <c r="D68" s="18" t="s">
        <v>0</v>
      </c>
      <c r="E68" s="20">
        <v>5.16</v>
      </c>
    </row>
    <row r="69" spans="2:5" x14ac:dyDescent="0.25">
      <c r="B69" s="21" t="s">
        <v>240</v>
      </c>
      <c r="C69" s="22" t="s">
        <v>138</v>
      </c>
      <c r="D69" s="24" t="s">
        <v>0</v>
      </c>
      <c r="E69" s="23">
        <f>E68*1.02</f>
        <v>5.2632000000000003</v>
      </c>
    </row>
    <row r="70" spans="2:5" ht="60" x14ac:dyDescent="0.25">
      <c r="B70" s="21" t="s">
        <v>241</v>
      </c>
      <c r="C70" s="22" t="s">
        <v>10</v>
      </c>
      <c r="D70" s="23" t="s">
        <v>11</v>
      </c>
      <c r="E70" s="23">
        <f>E68*0.15</f>
        <v>0.77400000000000002</v>
      </c>
    </row>
    <row r="71" spans="2:5" x14ac:dyDescent="0.25">
      <c r="B71" s="16" t="s">
        <v>16</v>
      </c>
      <c r="C71" s="17"/>
      <c r="D71" s="17"/>
      <c r="E71" s="17"/>
    </row>
    <row r="72" spans="2:5" x14ac:dyDescent="0.25">
      <c r="B72" s="18">
        <v>20</v>
      </c>
      <c r="C72" s="19" t="s">
        <v>1</v>
      </c>
      <c r="D72" s="18" t="s">
        <v>0</v>
      </c>
      <c r="E72" s="20">
        <v>6.51</v>
      </c>
    </row>
    <row r="73" spans="2:5" x14ac:dyDescent="0.25">
      <c r="B73" s="21" t="s">
        <v>242</v>
      </c>
      <c r="C73" s="22" t="s">
        <v>17</v>
      </c>
      <c r="D73" s="23" t="s">
        <v>0</v>
      </c>
      <c r="E73" s="23">
        <f>E72*1.02</f>
        <v>6.6402000000000001</v>
      </c>
    </row>
    <row r="74" spans="2:5" ht="60" x14ac:dyDescent="0.25">
      <c r="B74" s="21" t="s">
        <v>243</v>
      </c>
      <c r="C74" s="22" t="s">
        <v>10</v>
      </c>
      <c r="D74" s="23" t="s">
        <v>11</v>
      </c>
      <c r="E74" s="23">
        <f>E72*0.15</f>
        <v>0.97649999999999992</v>
      </c>
    </row>
    <row r="75" spans="2:5" x14ac:dyDescent="0.25">
      <c r="B75" s="16" t="s">
        <v>18</v>
      </c>
      <c r="C75" s="17"/>
      <c r="D75" s="17"/>
      <c r="E75" s="17"/>
    </row>
    <row r="76" spans="2:5" ht="30" x14ac:dyDescent="0.25">
      <c r="B76" s="18">
        <v>21</v>
      </c>
      <c r="C76" s="19" t="s">
        <v>3</v>
      </c>
      <c r="D76" s="18" t="s">
        <v>0</v>
      </c>
      <c r="E76" s="20">
        <v>142.34</v>
      </c>
    </row>
    <row r="77" spans="2:5" ht="60" x14ac:dyDescent="0.25">
      <c r="B77" s="21" t="s">
        <v>244</v>
      </c>
      <c r="C77" s="22" t="s">
        <v>10</v>
      </c>
      <c r="D77" s="23" t="s">
        <v>11</v>
      </c>
      <c r="E77" s="23">
        <f>E76*0.15</f>
        <v>21.350999999999999</v>
      </c>
    </row>
    <row r="78" spans="2:5" ht="45" x14ac:dyDescent="0.25">
      <c r="B78" s="18">
        <v>22</v>
      </c>
      <c r="C78" s="19" t="s">
        <v>7</v>
      </c>
      <c r="D78" s="18" t="s">
        <v>0</v>
      </c>
      <c r="E78" s="20">
        <v>142.34</v>
      </c>
    </row>
    <row r="79" spans="2:5" ht="90" x14ac:dyDescent="0.25">
      <c r="B79" s="21" t="s">
        <v>245</v>
      </c>
      <c r="C79" s="22" t="s">
        <v>13</v>
      </c>
      <c r="D79" s="23" t="s">
        <v>14</v>
      </c>
      <c r="E79" s="23">
        <f>E78*3.3</f>
        <v>469.72199999999998</v>
      </c>
    </row>
    <row r="80" spans="2:5" x14ac:dyDescent="0.25">
      <c r="B80" s="18">
        <v>23</v>
      </c>
      <c r="C80" s="19" t="s">
        <v>1</v>
      </c>
      <c r="D80" s="18" t="s">
        <v>0</v>
      </c>
      <c r="E80" s="20">
        <v>142.34</v>
      </c>
    </row>
    <row r="81" spans="2:5" x14ac:dyDescent="0.25">
      <c r="B81" s="21" t="s">
        <v>246</v>
      </c>
      <c r="C81" s="22" t="s">
        <v>133</v>
      </c>
      <c r="D81" s="24" t="s">
        <v>0</v>
      </c>
      <c r="E81" s="23">
        <f>E80*1.02</f>
        <v>145.18680000000001</v>
      </c>
    </row>
    <row r="82" spans="2:5" ht="60" x14ac:dyDescent="0.25">
      <c r="B82" s="21" t="s">
        <v>247</v>
      </c>
      <c r="C82" s="22" t="s">
        <v>10</v>
      </c>
      <c r="D82" s="23" t="s">
        <v>11</v>
      </c>
      <c r="E82" s="23">
        <f>E80*0.15</f>
        <v>21.350999999999999</v>
      </c>
    </row>
    <row r="83" spans="2:5" x14ac:dyDescent="0.25">
      <c r="B83" s="16" t="s">
        <v>19</v>
      </c>
      <c r="C83" s="17"/>
      <c r="D83" s="17"/>
      <c r="E83" s="17"/>
    </row>
    <row r="84" spans="2:5" ht="30" x14ac:dyDescent="0.25">
      <c r="B84" s="18">
        <v>24</v>
      </c>
      <c r="C84" s="19" t="s">
        <v>3</v>
      </c>
      <c r="D84" s="18" t="s">
        <v>0</v>
      </c>
      <c r="E84" s="20">
        <v>116.86</v>
      </c>
    </row>
    <row r="85" spans="2:5" ht="60" x14ac:dyDescent="0.25">
      <c r="B85" s="21" t="s">
        <v>248</v>
      </c>
      <c r="C85" s="22" t="s">
        <v>10</v>
      </c>
      <c r="D85" s="23" t="s">
        <v>11</v>
      </c>
      <c r="E85" s="23">
        <f>E84*0.15</f>
        <v>17.529</v>
      </c>
    </row>
    <row r="86" spans="2:5" ht="45" x14ac:dyDescent="0.25">
      <c r="B86" s="18">
        <v>25</v>
      </c>
      <c r="C86" s="19" t="s">
        <v>7</v>
      </c>
      <c r="D86" s="18" t="s">
        <v>0</v>
      </c>
      <c r="E86" s="20">
        <v>116.86</v>
      </c>
    </row>
    <row r="87" spans="2:5" ht="90" x14ac:dyDescent="0.25">
      <c r="B87" s="21" t="s">
        <v>249</v>
      </c>
      <c r="C87" s="22" t="s">
        <v>13</v>
      </c>
      <c r="D87" s="23" t="s">
        <v>14</v>
      </c>
      <c r="E87" s="23">
        <f>E86*3.3</f>
        <v>385.63799999999998</v>
      </c>
    </row>
    <row r="88" spans="2:5" x14ac:dyDescent="0.25">
      <c r="B88" s="18">
        <v>26</v>
      </c>
      <c r="C88" s="19" t="s">
        <v>1</v>
      </c>
      <c r="D88" s="18" t="s">
        <v>0</v>
      </c>
      <c r="E88" s="20">
        <v>116.86</v>
      </c>
    </row>
    <row r="89" spans="2:5" x14ac:dyDescent="0.25">
      <c r="B89" s="21" t="s">
        <v>250</v>
      </c>
      <c r="C89" s="22" t="s">
        <v>20</v>
      </c>
      <c r="D89" s="23" t="s">
        <v>0</v>
      </c>
      <c r="E89" s="23">
        <f>E88*1.02</f>
        <v>119.1972</v>
      </c>
    </row>
    <row r="90" spans="2:5" ht="60" x14ac:dyDescent="0.25">
      <c r="B90" s="21" t="s">
        <v>251</v>
      </c>
      <c r="C90" s="22" t="s">
        <v>10</v>
      </c>
      <c r="D90" s="23" t="s">
        <v>11</v>
      </c>
      <c r="E90" s="23">
        <f>E88*0.15</f>
        <v>17.529</v>
      </c>
    </row>
    <row r="91" spans="2:5" x14ac:dyDescent="0.25">
      <c r="B91" s="16" t="s">
        <v>21</v>
      </c>
      <c r="C91" s="17"/>
      <c r="D91" s="17"/>
      <c r="E91" s="17"/>
    </row>
    <row r="92" spans="2:5" x14ac:dyDescent="0.25">
      <c r="B92" s="18">
        <v>27</v>
      </c>
      <c r="C92" s="19" t="s">
        <v>1</v>
      </c>
      <c r="D92" s="18" t="s">
        <v>0</v>
      </c>
      <c r="E92" s="20">
        <v>72.260000000000005</v>
      </c>
    </row>
    <row r="93" spans="2:5" x14ac:dyDescent="0.25">
      <c r="B93" s="21" t="s">
        <v>252</v>
      </c>
      <c r="C93" s="22" t="s">
        <v>20</v>
      </c>
      <c r="D93" s="23" t="s">
        <v>0</v>
      </c>
      <c r="E93" s="23">
        <f>E92*1.02</f>
        <v>73.705200000000005</v>
      </c>
    </row>
    <row r="94" spans="2:5" ht="60" x14ac:dyDescent="0.25">
      <c r="B94" s="21" t="s">
        <v>253</v>
      </c>
      <c r="C94" s="22" t="s">
        <v>10</v>
      </c>
      <c r="D94" s="23" t="s">
        <v>11</v>
      </c>
      <c r="E94" s="23">
        <f>E92*0.15</f>
        <v>10.839</v>
      </c>
    </row>
    <row r="95" spans="2:5" x14ac:dyDescent="0.25">
      <c r="B95" s="16" t="s">
        <v>22</v>
      </c>
      <c r="C95" s="17"/>
      <c r="D95" s="17"/>
      <c r="E95" s="17"/>
    </row>
    <row r="96" spans="2:5" x14ac:dyDescent="0.25">
      <c r="B96" s="18">
        <v>28</v>
      </c>
      <c r="C96" s="19" t="s">
        <v>1</v>
      </c>
      <c r="D96" s="18" t="s">
        <v>0</v>
      </c>
      <c r="E96" s="20">
        <v>472.5</v>
      </c>
    </row>
    <row r="97" spans="2:5" x14ac:dyDescent="0.25">
      <c r="B97" s="21" t="s">
        <v>254</v>
      </c>
      <c r="C97" s="22" t="s">
        <v>23</v>
      </c>
      <c r="D97" s="23" t="s">
        <v>0</v>
      </c>
      <c r="E97" s="23">
        <f>E96*1.02</f>
        <v>481.95</v>
      </c>
    </row>
    <row r="98" spans="2:5" ht="60" x14ac:dyDescent="0.25">
      <c r="B98" s="21" t="s">
        <v>255</v>
      </c>
      <c r="C98" s="22" t="s">
        <v>10</v>
      </c>
      <c r="D98" s="23" t="s">
        <v>11</v>
      </c>
      <c r="E98" s="23">
        <f>E96*0.15</f>
        <v>70.875</v>
      </c>
    </row>
    <row r="99" spans="2:5" x14ac:dyDescent="0.25">
      <c r="B99" s="16" t="s">
        <v>24</v>
      </c>
      <c r="C99" s="17"/>
      <c r="D99" s="17"/>
      <c r="E99" s="17"/>
    </row>
    <row r="100" spans="2:5" x14ac:dyDescent="0.25">
      <c r="B100" s="18">
        <v>29</v>
      </c>
      <c r="C100" s="19" t="s">
        <v>1</v>
      </c>
      <c r="D100" s="18" t="s">
        <v>0</v>
      </c>
      <c r="E100" s="20">
        <v>198.61</v>
      </c>
    </row>
    <row r="101" spans="2:5" x14ac:dyDescent="0.25">
      <c r="B101" s="21" t="s">
        <v>256</v>
      </c>
      <c r="C101" s="22" t="s">
        <v>23</v>
      </c>
      <c r="D101" s="23" t="s">
        <v>0</v>
      </c>
      <c r="E101" s="23">
        <f>E100*1.02</f>
        <v>202.58220000000003</v>
      </c>
    </row>
    <row r="102" spans="2:5" ht="60" x14ac:dyDescent="0.25">
      <c r="B102" s="21" t="s">
        <v>257</v>
      </c>
      <c r="C102" s="22" t="s">
        <v>10</v>
      </c>
      <c r="D102" s="23" t="s">
        <v>11</v>
      </c>
      <c r="E102" s="23">
        <f>E100*0.15</f>
        <v>29.791499999999999</v>
      </c>
    </row>
    <row r="103" spans="2:5" x14ac:dyDescent="0.25">
      <c r="B103" s="16" t="s">
        <v>25</v>
      </c>
      <c r="C103" s="17"/>
      <c r="D103" s="17"/>
      <c r="E103" s="17"/>
    </row>
    <row r="104" spans="2:5" x14ac:dyDescent="0.25">
      <c r="B104" s="18">
        <v>30</v>
      </c>
      <c r="C104" s="19" t="s">
        <v>1</v>
      </c>
      <c r="D104" s="18" t="s">
        <v>0</v>
      </c>
      <c r="E104" s="20">
        <v>94.06</v>
      </c>
    </row>
    <row r="105" spans="2:5" x14ac:dyDescent="0.25">
      <c r="B105" s="21" t="s">
        <v>258</v>
      </c>
      <c r="C105" s="22" t="s">
        <v>137</v>
      </c>
      <c r="D105" s="24" t="s">
        <v>0</v>
      </c>
      <c r="E105" s="23">
        <f>E104*1.02</f>
        <v>95.941200000000009</v>
      </c>
    </row>
    <row r="106" spans="2:5" ht="60" x14ac:dyDescent="0.25">
      <c r="B106" s="21" t="s">
        <v>259</v>
      </c>
      <c r="C106" s="22" t="s">
        <v>10</v>
      </c>
      <c r="D106" s="23" t="s">
        <v>11</v>
      </c>
      <c r="E106" s="23">
        <f>E104*0.15</f>
        <v>14.109</v>
      </c>
    </row>
    <row r="107" spans="2:5" x14ac:dyDescent="0.25">
      <c r="B107" s="16" t="s">
        <v>26</v>
      </c>
      <c r="C107" s="17"/>
      <c r="D107" s="17"/>
      <c r="E107" s="17"/>
    </row>
    <row r="108" spans="2:5" ht="30" x14ac:dyDescent="0.25">
      <c r="B108" s="18">
        <v>31</v>
      </c>
      <c r="C108" s="19" t="s">
        <v>3</v>
      </c>
      <c r="D108" s="18" t="s">
        <v>0</v>
      </c>
      <c r="E108" s="20">
        <v>186.54</v>
      </c>
    </row>
    <row r="109" spans="2:5" ht="60" x14ac:dyDescent="0.25">
      <c r="B109" s="21" t="s">
        <v>260</v>
      </c>
      <c r="C109" s="22" t="s">
        <v>10</v>
      </c>
      <c r="D109" s="23" t="s">
        <v>11</v>
      </c>
      <c r="E109" s="23" t="s">
        <v>68</v>
      </c>
    </row>
    <row r="110" spans="2:5" x14ac:dyDescent="0.25">
      <c r="B110" s="18">
        <v>32</v>
      </c>
      <c r="C110" s="19" t="s">
        <v>4</v>
      </c>
      <c r="D110" s="18" t="s">
        <v>0</v>
      </c>
      <c r="E110" s="20">
        <v>186.54</v>
      </c>
    </row>
    <row r="111" spans="2:5" x14ac:dyDescent="0.25">
      <c r="B111" s="21" t="s">
        <v>261</v>
      </c>
      <c r="C111" s="22" t="s">
        <v>136</v>
      </c>
      <c r="D111" s="24" t="s">
        <v>0</v>
      </c>
      <c r="E111" s="23">
        <f>E110*1.02</f>
        <v>190.27080000000001</v>
      </c>
    </row>
    <row r="112" spans="2:5" ht="60" x14ac:dyDescent="0.25">
      <c r="B112" s="21" t="s">
        <v>262</v>
      </c>
      <c r="C112" s="22" t="s">
        <v>10</v>
      </c>
      <c r="D112" s="23" t="s">
        <v>11</v>
      </c>
      <c r="E112" s="23">
        <f>E110*0.15</f>
        <v>27.980999999999998</v>
      </c>
    </row>
    <row r="113" spans="2:5" x14ac:dyDescent="0.25">
      <c r="B113" s="16" t="s">
        <v>27</v>
      </c>
      <c r="C113" s="17"/>
      <c r="D113" s="17"/>
      <c r="E113" s="17"/>
    </row>
    <row r="114" spans="2:5" x14ac:dyDescent="0.25">
      <c r="B114" s="18">
        <v>33</v>
      </c>
      <c r="C114" s="19" t="s">
        <v>1</v>
      </c>
      <c r="D114" s="18" t="s">
        <v>0</v>
      </c>
      <c r="E114" s="20">
        <v>966.2</v>
      </c>
    </row>
    <row r="115" spans="2:5" x14ac:dyDescent="0.25">
      <c r="B115" s="21" t="s">
        <v>263</v>
      </c>
      <c r="C115" s="22" t="s">
        <v>135</v>
      </c>
      <c r="D115" s="24" t="s">
        <v>0</v>
      </c>
      <c r="E115" s="23">
        <f>E114*1.02</f>
        <v>985.52400000000011</v>
      </c>
    </row>
    <row r="116" spans="2:5" ht="60" x14ac:dyDescent="0.25">
      <c r="B116" s="21" t="s">
        <v>264</v>
      </c>
      <c r="C116" s="22" t="s">
        <v>10</v>
      </c>
      <c r="D116" s="23" t="s">
        <v>11</v>
      </c>
      <c r="E116" s="23">
        <f>E114*0.15</f>
        <v>144.93</v>
      </c>
    </row>
    <row r="117" spans="2:5" x14ac:dyDescent="0.25">
      <c r="B117" s="16" t="s">
        <v>28</v>
      </c>
      <c r="C117" s="17"/>
      <c r="D117" s="17"/>
      <c r="E117" s="17"/>
    </row>
    <row r="118" spans="2:5" x14ac:dyDescent="0.25">
      <c r="B118" s="18">
        <v>34</v>
      </c>
      <c r="C118" s="19" t="s">
        <v>29</v>
      </c>
      <c r="D118" s="18" t="s">
        <v>0</v>
      </c>
      <c r="E118" s="20">
        <v>315.60000000000002</v>
      </c>
    </row>
    <row r="119" spans="2:5" ht="30" x14ac:dyDescent="0.25">
      <c r="B119" s="21" t="s">
        <v>265</v>
      </c>
      <c r="C119" s="22" t="s">
        <v>30</v>
      </c>
      <c r="D119" s="23" t="s">
        <v>0</v>
      </c>
      <c r="E119" s="23">
        <f>E118*1.02</f>
        <v>321.91200000000003</v>
      </c>
    </row>
    <row r="120" spans="2:5" x14ac:dyDescent="0.25">
      <c r="B120" s="21" t="s">
        <v>266</v>
      </c>
      <c r="C120" s="22" t="s">
        <v>31</v>
      </c>
      <c r="D120" s="23" t="s">
        <v>14</v>
      </c>
      <c r="E120" s="23">
        <f>E118*0.52</f>
        <v>164.11200000000002</v>
      </c>
    </row>
    <row r="121" spans="2:5" x14ac:dyDescent="0.25">
      <c r="B121" s="21" t="s">
        <v>267</v>
      </c>
      <c r="C121" s="25" t="s">
        <v>32</v>
      </c>
      <c r="D121" s="26" t="s">
        <v>14</v>
      </c>
      <c r="E121" s="27">
        <f>1.9/100*E118</f>
        <v>5.9964000000000004</v>
      </c>
    </row>
    <row r="122" spans="2:5" x14ac:dyDescent="0.25">
      <c r="B122" s="16" t="s">
        <v>33</v>
      </c>
      <c r="C122" s="17"/>
      <c r="D122" s="17"/>
      <c r="E122" s="17"/>
    </row>
    <row r="123" spans="2:5" x14ac:dyDescent="0.25">
      <c r="B123" s="18">
        <v>35</v>
      </c>
      <c r="C123" s="19" t="s">
        <v>29</v>
      </c>
      <c r="D123" s="18" t="s">
        <v>0</v>
      </c>
      <c r="E123" s="20">
        <v>273.93</v>
      </c>
    </row>
    <row r="124" spans="2:5" ht="30" x14ac:dyDescent="0.25">
      <c r="B124" s="21" t="s">
        <v>268</v>
      </c>
      <c r="C124" s="22" t="s">
        <v>34</v>
      </c>
      <c r="D124" s="23" t="s">
        <v>0</v>
      </c>
      <c r="E124" s="23">
        <f>E123*1.02</f>
        <v>279.40860000000004</v>
      </c>
    </row>
    <row r="125" spans="2:5" x14ac:dyDescent="0.25">
      <c r="B125" s="21" t="s">
        <v>269</v>
      </c>
      <c r="C125" s="22" t="s">
        <v>31</v>
      </c>
      <c r="D125" s="23" t="s">
        <v>14</v>
      </c>
      <c r="E125" s="23">
        <f>E123*0.52</f>
        <v>142.4436</v>
      </c>
    </row>
    <row r="126" spans="2:5" x14ac:dyDescent="0.25">
      <c r="B126" s="21" t="s">
        <v>270</v>
      </c>
      <c r="C126" s="25" t="s">
        <v>32</v>
      </c>
      <c r="D126" s="26" t="s">
        <v>14</v>
      </c>
      <c r="E126" s="27">
        <f>1.9/100*E123</f>
        <v>5.2046700000000001</v>
      </c>
    </row>
    <row r="127" spans="2:5" x14ac:dyDescent="0.25">
      <c r="B127" s="16" t="s">
        <v>35</v>
      </c>
      <c r="C127" s="17"/>
      <c r="D127" s="17"/>
      <c r="E127" s="17"/>
    </row>
    <row r="128" spans="2:5" x14ac:dyDescent="0.25">
      <c r="B128" s="18">
        <v>36</v>
      </c>
      <c r="C128" s="19" t="s">
        <v>29</v>
      </c>
      <c r="D128" s="18" t="s">
        <v>0</v>
      </c>
      <c r="E128" s="20">
        <v>18.72</v>
      </c>
    </row>
    <row r="129" spans="2:5" ht="30" x14ac:dyDescent="0.25">
      <c r="B129" s="21" t="s">
        <v>271</v>
      </c>
      <c r="C129" s="22" t="s">
        <v>34</v>
      </c>
      <c r="D129" s="23" t="s">
        <v>0</v>
      </c>
      <c r="E129" s="23" t="s">
        <v>69</v>
      </c>
    </row>
    <row r="130" spans="2:5" x14ac:dyDescent="0.25">
      <c r="B130" s="21" t="s">
        <v>272</v>
      </c>
      <c r="C130" s="22" t="s">
        <v>31</v>
      </c>
      <c r="D130" s="23" t="s">
        <v>14</v>
      </c>
      <c r="E130" s="23" t="s">
        <v>70</v>
      </c>
    </row>
    <row r="131" spans="2:5" x14ac:dyDescent="0.25">
      <c r="B131" s="21" t="s">
        <v>273</v>
      </c>
      <c r="C131" s="25" t="s">
        <v>32</v>
      </c>
      <c r="D131" s="26" t="s">
        <v>14</v>
      </c>
      <c r="E131" s="27">
        <f>1.9/100*E128</f>
        <v>0.35568</v>
      </c>
    </row>
    <row r="132" spans="2:5" x14ac:dyDescent="0.25">
      <c r="B132" s="16" t="s">
        <v>36</v>
      </c>
      <c r="C132" s="17"/>
      <c r="D132" s="17"/>
      <c r="E132" s="17"/>
    </row>
    <row r="133" spans="2:5" x14ac:dyDescent="0.25">
      <c r="B133" s="18">
        <v>37</v>
      </c>
      <c r="C133" s="19" t="s">
        <v>29</v>
      </c>
      <c r="D133" s="18" t="s">
        <v>0</v>
      </c>
      <c r="E133" s="20">
        <v>337.42</v>
      </c>
    </row>
    <row r="134" spans="2:5" x14ac:dyDescent="0.25">
      <c r="B134" s="21" t="s">
        <v>274</v>
      </c>
      <c r="C134" s="22" t="s">
        <v>37</v>
      </c>
      <c r="D134" s="23" t="s">
        <v>0</v>
      </c>
      <c r="E134" s="23">
        <f>E133*1.02</f>
        <v>344.16840000000002</v>
      </c>
    </row>
    <row r="135" spans="2:5" x14ac:dyDescent="0.25">
      <c r="B135" s="21" t="s">
        <v>275</v>
      </c>
      <c r="C135" s="22" t="s">
        <v>31</v>
      </c>
      <c r="D135" s="23" t="s">
        <v>14</v>
      </c>
      <c r="E135" s="23">
        <f>E133*0.52</f>
        <v>175.45840000000001</v>
      </c>
    </row>
    <row r="136" spans="2:5" x14ac:dyDescent="0.25">
      <c r="B136" s="21" t="s">
        <v>276</v>
      </c>
      <c r="C136" s="22" t="s">
        <v>32</v>
      </c>
      <c r="D136" s="23" t="s">
        <v>14</v>
      </c>
      <c r="E136" s="23">
        <f>E133*1.9/100</f>
        <v>6.4109799999999995</v>
      </c>
    </row>
    <row r="137" spans="2:5" x14ac:dyDescent="0.25">
      <c r="B137" s="16" t="s">
        <v>38</v>
      </c>
      <c r="C137" s="17"/>
      <c r="D137" s="17"/>
      <c r="E137" s="17"/>
    </row>
    <row r="138" spans="2:5" x14ac:dyDescent="0.25">
      <c r="B138" s="18">
        <v>38</v>
      </c>
      <c r="C138" s="19" t="s">
        <v>29</v>
      </c>
      <c r="D138" s="18" t="s">
        <v>0</v>
      </c>
      <c r="E138" s="20">
        <v>97.67</v>
      </c>
    </row>
    <row r="139" spans="2:5" x14ac:dyDescent="0.25">
      <c r="B139" s="21" t="s">
        <v>277</v>
      </c>
      <c r="C139" s="22" t="s">
        <v>39</v>
      </c>
      <c r="D139" s="23" t="s">
        <v>0</v>
      </c>
      <c r="E139" s="23">
        <f>E138*1.02</f>
        <v>99.623400000000004</v>
      </c>
    </row>
    <row r="140" spans="2:5" x14ac:dyDescent="0.25">
      <c r="B140" s="21" t="s">
        <v>278</v>
      </c>
      <c r="C140" s="22" t="s">
        <v>31</v>
      </c>
      <c r="D140" s="23" t="s">
        <v>14</v>
      </c>
      <c r="E140" s="23">
        <f>E138*0.52</f>
        <v>50.788400000000003</v>
      </c>
    </row>
    <row r="141" spans="2:5" x14ac:dyDescent="0.25">
      <c r="B141" s="21" t="s">
        <v>279</v>
      </c>
      <c r="C141" s="22" t="s">
        <v>32</v>
      </c>
      <c r="D141" s="23" t="s">
        <v>14</v>
      </c>
      <c r="E141" s="23">
        <f>E138*1.9/100</f>
        <v>1.8557300000000001</v>
      </c>
    </row>
    <row r="142" spans="2:5" x14ac:dyDescent="0.25">
      <c r="B142" s="16" t="s">
        <v>40</v>
      </c>
      <c r="C142" s="17"/>
      <c r="D142" s="17"/>
      <c r="E142" s="17"/>
    </row>
    <row r="143" spans="2:5" x14ac:dyDescent="0.25">
      <c r="B143" s="18">
        <v>39</v>
      </c>
      <c r="C143" s="19" t="s">
        <v>29</v>
      </c>
      <c r="D143" s="18" t="s">
        <v>0</v>
      </c>
      <c r="E143" s="20">
        <v>478.86</v>
      </c>
    </row>
    <row r="144" spans="2:5" x14ac:dyDescent="0.25">
      <c r="B144" s="21" t="s">
        <v>280</v>
      </c>
      <c r="C144" s="22" t="s">
        <v>41</v>
      </c>
      <c r="D144" s="23" t="s">
        <v>0</v>
      </c>
      <c r="E144" s="23">
        <f>E143*1.02</f>
        <v>488.43720000000002</v>
      </c>
    </row>
    <row r="145" spans="2:5" x14ac:dyDescent="0.25">
      <c r="B145" s="21" t="s">
        <v>281</v>
      </c>
      <c r="C145" s="22" t="s">
        <v>31</v>
      </c>
      <c r="D145" s="23" t="s">
        <v>14</v>
      </c>
      <c r="E145" s="23">
        <f>E143*0.52</f>
        <v>249.00720000000001</v>
      </c>
    </row>
    <row r="146" spans="2:5" x14ac:dyDescent="0.25">
      <c r="B146" s="21" t="s">
        <v>282</v>
      </c>
      <c r="C146" s="22" t="s">
        <v>32</v>
      </c>
      <c r="D146" s="23" t="s">
        <v>14</v>
      </c>
      <c r="E146" s="23">
        <f>E143*1.9/100</f>
        <v>9.0983400000000003</v>
      </c>
    </row>
    <row r="147" spans="2:5" x14ac:dyDescent="0.25">
      <c r="B147" s="16" t="s">
        <v>42</v>
      </c>
      <c r="C147" s="17"/>
      <c r="D147" s="17"/>
      <c r="E147" s="17"/>
    </row>
    <row r="148" spans="2:5" x14ac:dyDescent="0.25">
      <c r="B148" s="18">
        <v>40</v>
      </c>
      <c r="C148" s="19" t="s">
        <v>29</v>
      </c>
      <c r="D148" s="18" t="s">
        <v>0</v>
      </c>
      <c r="E148" s="20">
        <v>40.97</v>
      </c>
    </row>
    <row r="149" spans="2:5" x14ac:dyDescent="0.25">
      <c r="B149" s="21" t="s">
        <v>283</v>
      </c>
      <c r="C149" s="22" t="s">
        <v>41</v>
      </c>
      <c r="D149" s="23" t="s">
        <v>0</v>
      </c>
      <c r="E149" s="23">
        <f>E148*1.02</f>
        <v>41.789400000000001</v>
      </c>
    </row>
    <row r="150" spans="2:5" x14ac:dyDescent="0.25">
      <c r="B150" s="21" t="s">
        <v>284</v>
      </c>
      <c r="C150" s="22" t="s">
        <v>31</v>
      </c>
      <c r="D150" s="23" t="s">
        <v>14</v>
      </c>
      <c r="E150" s="23">
        <f>E148*0.52</f>
        <v>21.304400000000001</v>
      </c>
    </row>
    <row r="151" spans="2:5" x14ac:dyDescent="0.25">
      <c r="B151" s="21" t="s">
        <v>285</v>
      </c>
      <c r="C151" s="22" t="s">
        <v>32</v>
      </c>
      <c r="D151" s="23" t="s">
        <v>14</v>
      </c>
      <c r="E151" s="23">
        <f>E148*1.9/100</f>
        <v>0.77842999999999984</v>
      </c>
    </row>
    <row r="152" spans="2:5" x14ac:dyDescent="0.25">
      <c r="B152" s="16" t="s">
        <v>43</v>
      </c>
      <c r="C152" s="17"/>
      <c r="D152" s="17"/>
      <c r="E152" s="17"/>
    </row>
    <row r="153" spans="2:5" x14ac:dyDescent="0.25">
      <c r="B153" s="18">
        <v>41</v>
      </c>
      <c r="C153" s="19" t="s">
        <v>29</v>
      </c>
      <c r="D153" s="18" t="s">
        <v>0</v>
      </c>
      <c r="E153" s="20">
        <v>413.98</v>
      </c>
    </row>
    <row r="154" spans="2:5" x14ac:dyDescent="0.25">
      <c r="B154" s="21" t="s">
        <v>286</v>
      </c>
      <c r="C154" s="22" t="s">
        <v>44</v>
      </c>
      <c r="D154" s="23" t="s">
        <v>0</v>
      </c>
      <c r="E154" s="23">
        <f>E153*1.02</f>
        <v>422.25960000000003</v>
      </c>
    </row>
    <row r="155" spans="2:5" x14ac:dyDescent="0.25">
      <c r="B155" s="21" t="s">
        <v>287</v>
      </c>
      <c r="C155" s="22" t="s">
        <v>31</v>
      </c>
      <c r="D155" s="23" t="s">
        <v>14</v>
      </c>
      <c r="E155" s="23">
        <f>E153*0.52</f>
        <v>215.26960000000003</v>
      </c>
    </row>
    <row r="156" spans="2:5" x14ac:dyDescent="0.25">
      <c r="B156" s="21" t="s">
        <v>288</v>
      </c>
      <c r="C156" s="22" t="s">
        <v>32</v>
      </c>
      <c r="D156" s="23" t="s">
        <v>14</v>
      </c>
      <c r="E156" s="23">
        <f>E153*1.9/100</f>
        <v>7.8656199999999998</v>
      </c>
    </row>
    <row r="157" spans="2:5" x14ac:dyDescent="0.25">
      <c r="B157" s="16" t="s">
        <v>45</v>
      </c>
      <c r="C157" s="17"/>
      <c r="D157" s="17"/>
      <c r="E157" s="17"/>
    </row>
    <row r="158" spans="2:5" x14ac:dyDescent="0.25">
      <c r="B158" s="18">
        <v>42</v>
      </c>
      <c r="C158" s="19" t="s">
        <v>29</v>
      </c>
      <c r="D158" s="18" t="s">
        <v>0</v>
      </c>
      <c r="E158" s="20">
        <v>736.9</v>
      </c>
    </row>
    <row r="159" spans="2:5" x14ac:dyDescent="0.25">
      <c r="B159" s="21" t="s">
        <v>289</v>
      </c>
      <c r="C159" s="22" t="s">
        <v>46</v>
      </c>
      <c r="D159" s="23" t="s">
        <v>0</v>
      </c>
      <c r="E159" s="23">
        <f>E158*1.02</f>
        <v>751.63800000000003</v>
      </c>
    </row>
    <row r="160" spans="2:5" x14ac:dyDescent="0.25">
      <c r="B160" s="21" t="s">
        <v>290</v>
      </c>
      <c r="C160" s="22" t="s">
        <v>31</v>
      </c>
      <c r="D160" s="23" t="s">
        <v>14</v>
      </c>
      <c r="E160" s="23">
        <f>E158*0.52</f>
        <v>383.18799999999999</v>
      </c>
    </row>
    <row r="161" spans="2:5" x14ac:dyDescent="0.25">
      <c r="B161" s="21" t="s">
        <v>291</v>
      </c>
      <c r="C161" s="22" t="s">
        <v>32</v>
      </c>
      <c r="D161" s="23" t="s">
        <v>14</v>
      </c>
      <c r="E161" s="23">
        <f>E158*1.9/100</f>
        <v>14.001099999999999</v>
      </c>
    </row>
    <row r="162" spans="2:5" x14ac:dyDescent="0.25">
      <c r="B162" s="16" t="s">
        <v>47</v>
      </c>
      <c r="C162" s="17"/>
      <c r="D162" s="17"/>
      <c r="E162" s="17"/>
    </row>
    <row r="163" spans="2:5" ht="30" x14ac:dyDescent="0.25">
      <c r="B163" s="18">
        <v>43</v>
      </c>
      <c r="C163" s="19" t="s">
        <v>3</v>
      </c>
      <c r="D163" s="18" t="s">
        <v>0</v>
      </c>
      <c r="E163" s="20">
        <v>116.68</v>
      </c>
    </row>
    <row r="164" spans="2:5" ht="60" x14ac:dyDescent="0.25">
      <c r="B164" s="21" t="s">
        <v>292</v>
      </c>
      <c r="C164" s="22" t="s">
        <v>10</v>
      </c>
      <c r="D164" s="23" t="s">
        <v>11</v>
      </c>
      <c r="E164" s="23">
        <f>E163*0.15</f>
        <v>17.501999999999999</v>
      </c>
    </row>
    <row r="165" spans="2:5" ht="30" x14ac:dyDescent="0.25">
      <c r="B165" s="18">
        <v>44</v>
      </c>
      <c r="C165" s="19" t="s">
        <v>48</v>
      </c>
      <c r="D165" s="18" t="s">
        <v>0</v>
      </c>
      <c r="E165" s="20">
        <v>116.68</v>
      </c>
    </row>
    <row r="166" spans="2:5" ht="30" x14ac:dyDescent="0.25">
      <c r="B166" s="21" t="s">
        <v>293</v>
      </c>
      <c r="C166" s="22" t="s">
        <v>134</v>
      </c>
      <c r="D166" s="24" t="s">
        <v>0</v>
      </c>
      <c r="E166" s="23">
        <f>E165*1.02</f>
        <v>119.01360000000001</v>
      </c>
    </row>
    <row r="167" spans="2:5" x14ac:dyDescent="0.25">
      <c r="B167" s="16" t="s">
        <v>49</v>
      </c>
      <c r="C167" s="17"/>
      <c r="D167" s="17"/>
      <c r="E167" s="17"/>
    </row>
    <row r="168" spans="2:5" x14ac:dyDescent="0.25">
      <c r="B168" s="18">
        <v>45</v>
      </c>
      <c r="C168" s="19" t="s">
        <v>50</v>
      </c>
      <c r="D168" s="18" t="s">
        <v>0</v>
      </c>
      <c r="E168" s="20">
        <v>12.24</v>
      </c>
    </row>
    <row r="169" spans="2:5" x14ac:dyDescent="0.25">
      <c r="B169" s="21" t="s">
        <v>294</v>
      </c>
      <c r="C169" s="22" t="s">
        <v>51</v>
      </c>
      <c r="D169" s="23" t="s">
        <v>0</v>
      </c>
      <c r="E169" s="23">
        <f>E168*1.02</f>
        <v>12.4848</v>
      </c>
    </row>
  </sheetData>
  <mergeCells count="36">
    <mergeCell ref="B3:E3"/>
    <mergeCell ref="B4:E4"/>
    <mergeCell ref="B107:E107"/>
    <mergeCell ref="B113:E113"/>
    <mergeCell ref="B117:E117"/>
    <mergeCell ref="B122:E122"/>
    <mergeCell ref="B127:E127"/>
    <mergeCell ref="B132:E132"/>
    <mergeCell ref="B137:E137"/>
    <mergeCell ref="B142:E142"/>
    <mergeCell ref="B147:E147"/>
    <mergeCell ref="B152:E152"/>
    <mergeCell ref="B157:E157"/>
    <mergeCell ref="B17:E17"/>
    <mergeCell ref="B21:E21"/>
    <mergeCell ref="B27:E27"/>
    <mergeCell ref="B83:E83"/>
    <mergeCell ref="B47:E47"/>
    <mergeCell ref="B75:E75"/>
    <mergeCell ref="B91:E91"/>
    <mergeCell ref="C5:E5"/>
    <mergeCell ref="B162:E162"/>
    <mergeCell ref="B167:E167"/>
    <mergeCell ref="B8:E8"/>
    <mergeCell ref="B63:E63"/>
    <mergeCell ref="B71:E71"/>
    <mergeCell ref="B95:E95"/>
    <mergeCell ref="B99:E99"/>
    <mergeCell ref="B103:E103"/>
    <mergeCell ref="B31:E31"/>
    <mergeCell ref="B35:E35"/>
    <mergeCell ref="B39:E39"/>
    <mergeCell ref="B55:E55"/>
    <mergeCell ref="B51:E51"/>
    <mergeCell ref="B9:E9"/>
    <mergeCell ref="B13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4"/>
  <sheetViews>
    <sheetView workbookViewId="0">
      <selection activeCell="E1" sqref="E1"/>
    </sheetView>
  </sheetViews>
  <sheetFormatPr defaultRowHeight="15" x14ac:dyDescent="0.25"/>
  <cols>
    <col min="1" max="1" width="5.5703125" customWidth="1"/>
    <col min="2" max="2" width="9.42578125" customWidth="1"/>
    <col min="3" max="3" width="67.42578125" style="1" customWidth="1"/>
    <col min="4" max="4" width="11.85546875" style="4" customWidth="1"/>
    <col min="5" max="5" width="20.28515625" style="2" bestFit="1" customWidth="1"/>
  </cols>
  <sheetData>
    <row r="1" spans="2:5" x14ac:dyDescent="0.25">
      <c r="E1" s="40" t="s">
        <v>301</v>
      </c>
    </row>
    <row r="3" spans="2:5" x14ac:dyDescent="0.25">
      <c r="B3" s="10" t="s">
        <v>296</v>
      </c>
      <c r="C3" s="10"/>
      <c r="D3" s="10"/>
      <c r="E3" s="10"/>
    </row>
    <row r="4" spans="2:5" ht="15" customHeight="1" x14ac:dyDescent="0.25">
      <c r="B4" s="10"/>
      <c r="C4" s="10"/>
      <c r="D4" s="10"/>
      <c r="E4" s="10"/>
    </row>
    <row r="5" spans="2:5" x14ac:dyDescent="0.25">
      <c r="B5" s="10" t="s">
        <v>295</v>
      </c>
      <c r="C5" s="10"/>
      <c r="D5" s="10"/>
      <c r="E5" s="10"/>
    </row>
    <row r="6" spans="2:5" x14ac:dyDescent="0.25">
      <c r="C6" s="29"/>
      <c r="D6" s="29"/>
      <c r="E6" s="29"/>
    </row>
    <row r="7" spans="2:5" ht="15.75" x14ac:dyDescent="0.25">
      <c r="B7" s="3"/>
      <c r="C7" s="9"/>
      <c r="D7" s="9"/>
      <c r="E7" s="9"/>
    </row>
    <row r="8" spans="2:5" ht="30" x14ac:dyDescent="0.25">
      <c r="B8" s="15" t="s">
        <v>210</v>
      </c>
      <c r="C8" s="15" t="s">
        <v>143</v>
      </c>
      <c r="D8" s="15" t="s">
        <v>144</v>
      </c>
      <c r="E8" s="15" t="s">
        <v>145</v>
      </c>
    </row>
    <row r="9" spans="2:5" x14ac:dyDescent="0.25">
      <c r="B9" s="30" t="s">
        <v>208</v>
      </c>
      <c r="C9" s="30"/>
      <c r="D9" s="30"/>
      <c r="E9" s="30"/>
    </row>
    <row r="10" spans="2:5" x14ac:dyDescent="0.25">
      <c r="B10" s="30" t="s">
        <v>71</v>
      </c>
      <c r="C10" s="30"/>
      <c r="D10" s="30"/>
      <c r="E10" s="30"/>
    </row>
    <row r="11" spans="2:5" x14ac:dyDescent="0.25">
      <c r="B11" s="30" t="s">
        <v>139</v>
      </c>
      <c r="C11" s="30"/>
      <c r="D11" s="30"/>
      <c r="E11" s="30"/>
    </row>
    <row r="12" spans="2:5" ht="30" x14ac:dyDescent="0.25">
      <c r="B12" s="32">
        <v>1</v>
      </c>
      <c r="C12" s="31" t="s">
        <v>72</v>
      </c>
      <c r="D12" s="32" t="s">
        <v>0</v>
      </c>
      <c r="E12" s="32">
        <v>881</v>
      </c>
    </row>
    <row r="13" spans="2:5" ht="60" x14ac:dyDescent="0.25">
      <c r="B13" s="21" t="s">
        <v>211</v>
      </c>
      <c r="C13" s="33" t="s">
        <v>10</v>
      </c>
      <c r="D13" s="23" t="s">
        <v>11</v>
      </c>
      <c r="E13" s="23">
        <f>0.15*881</f>
        <v>132.15</v>
      </c>
    </row>
    <row r="14" spans="2:5" ht="30" x14ac:dyDescent="0.25">
      <c r="B14" s="32">
        <v>2</v>
      </c>
      <c r="C14" s="31" t="s">
        <v>73</v>
      </c>
      <c r="D14" s="32" t="s">
        <v>0</v>
      </c>
      <c r="E14" s="32">
        <v>881</v>
      </c>
    </row>
    <row r="15" spans="2:5" ht="60" x14ac:dyDescent="0.25">
      <c r="B15" s="21" t="s">
        <v>213</v>
      </c>
      <c r="C15" s="33" t="s">
        <v>10</v>
      </c>
      <c r="D15" s="23" t="s">
        <v>11</v>
      </c>
      <c r="E15" s="23">
        <f>0.15*881</f>
        <v>132.15</v>
      </c>
    </row>
    <row r="16" spans="2:5" x14ac:dyDescent="0.25">
      <c r="B16" s="34" t="s">
        <v>74</v>
      </c>
      <c r="C16" s="35"/>
      <c r="D16" s="35"/>
      <c r="E16" s="35"/>
    </row>
    <row r="17" spans="2:5" x14ac:dyDescent="0.25">
      <c r="B17" s="34" t="s">
        <v>75</v>
      </c>
      <c r="C17" s="35"/>
      <c r="D17" s="35"/>
      <c r="E17" s="35"/>
    </row>
    <row r="18" spans="2:5" ht="30" x14ac:dyDescent="0.25">
      <c r="B18" s="32">
        <v>3</v>
      </c>
      <c r="C18" s="31" t="s">
        <v>72</v>
      </c>
      <c r="D18" s="32" t="s">
        <v>0</v>
      </c>
      <c r="E18" s="32">
        <v>892</v>
      </c>
    </row>
    <row r="19" spans="2:5" x14ac:dyDescent="0.25">
      <c r="B19" s="21" t="s">
        <v>215</v>
      </c>
      <c r="C19" s="33" t="s">
        <v>76</v>
      </c>
      <c r="D19" s="23" t="s">
        <v>11</v>
      </c>
      <c r="E19" s="23">
        <f>0.15*892</f>
        <v>133.79999999999998</v>
      </c>
    </row>
    <row r="20" spans="2:5" ht="45" x14ac:dyDescent="0.25">
      <c r="B20" s="32">
        <v>4</v>
      </c>
      <c r="C20" s="31" t="s">
        <v>77</v>
      </c>
      <c r="D20" s="32" t="s">
        <v>0</v>
      </c>
      <c r="E20" s="32">
        <v>892</v>
      </c>
    </row>
    <row r="21" spans="2:5" x14ac:dyDescent="0.25">
      <c r="B21" s="34" t="s">
        <v>78</v>
      </c>
      <c r="C21" s="35"/>
      <c r="D21" s="35"/>
      <c r="E21" s="35"/>
    </row>
    <row r="22" spans="2:5" x14ac:dyDescent="0.25">
      <c r="B22" s="34" t="s">
        <v>79</v>
      </c>
      <c r="C22" s="35"/>
      <c r="D22" s="35"/>
      <c r="E22" s="35"/>
    </row>
    <row r="23" spans="2:5" ht="30" x14ac:dyDescent="0.25">
      <c r="B23" s="32">
        <v>5</v>
      </c>
      <c r="C23" s="31" t="s">
        <v>72</v>
      </c>
      <c r="D23" s="32" t="s">
        <v>0</v>
      </c>
      <c r="E23" s="32">
        <v>1630</v>
      </c>
    </row>
    <row r="24" spans="2:5" ht="60" x14ac:dyDescent="0.25">
      <c r="B24" s="21" t="s">
        <v>218</v>
      </c>
      <c r="C24" s="33" t="s">
        <v>10</v>
      </c>
      <c r="D24" s="23" t="s">
        <v>11</v>
      </c>
      <c r="E24" s="23">
        <f>0.15*1630</f>
        <v>244.5</v>
      </c>
    </row>
    <row r="25" spans="2:5" ht="30" x14ac:dyDescent="0.25">
      <c r="B25" s="32">
        <v>6</v>
      </c>
      <c r="C25" s="31" t="s">
        <v>73</v>
      </c>
      <c r="D25" s="32" t="s">
        <v>0</v>
      </c>
      <c r="E25" s="32">
        <v>1630</v>
      </c>
    </row>
    <row r="26" spans="2:5" ht="60" x14ac:dyDescent="0.25">
      <c r="B26" s="21" t="s">
        <v>220</v>
      </c>
      <c r="C26" s="33" t="s">
        <v>10</v>
      </c>
      <c r="D26" s="23" t="s">
        <v>11</v>
      </c>
      <c r="E26" s="23">
        <f>0.15*1630</f>
        <v>244.5</v>
      </c>
    </row>
    <row r="27" spans="2:5" x14ac:dyDescent="0.25">
      <c r="B27" s="34" t="s">
        <v>80</v>
      </c>
      <c r="C27" s="35"/>
      <c r="D27" s="35"/>
      <c r="E27" s="35"/>
    </row>
    <row r="28" spans="2:5" x14ac:dyDescent="0.25">
      <c r="B28" s="34" t="s">
        <v>81</v>
      </c>
      <c r="C28" s="35"/>
      <c r="D28" s="35"/>
      <c r="E28" s="35"/>
    </row>
    <row r="29" spans="2:5" ht="30" x14ac:dyDescent="0.25">
      <c r="B29" s="32">
        <v>7</v>
      </c>
      <c r="C29" s="31" t="s">
        <v>72</v>
      </c>
      <c r="D29" s="32" t="s">
        <v>0</v>
      </c>
      <c r="E29" s="32">
        <v>722</v>
      </c>
    </row>
    <row r="30" spans="2:5" x14ac:dyDescent="0.25">
      <c r="B30" s="21" t="s">
        <v>222</v>
      </c>
      <c r="C30" s="33" t="s">
        <v>76</v>
      </c>
      <c r="D30" s="23" t="s">
        <v>11</v>
      </c>
      <c r="E30" s="23">
        <f>0.15*722</f>
        <v>108.3</v>
      </c>
    </row>
    <row r="31" spans="2:5" ht="45" x14ac:dyDescent="0.25">
      <c r="B31" s="32">
        <v>8</v>
      </c>
      <c r="C31" s="31" t="s">
        <v>77</v>
      </c>
      <c r="D31" s="32" t="s">
        <v>0</v>
      </c>
      <c r="E31" s="32">
        <v>722</v>
      </c>
    </row>
    <row r="32" spans="2:5" x14ac:dyDescent="0.25">
      <c r="B32" s="32">
        <v>9</v>
      </c>
      <c r="C32" s="31" t="s">
        <v>82</v>
      </c>
      <c r="D32" s="32" t="s">
        <v>0</v>
      </c>
      <c r="E32" s="32">
        <v>722</v>
      </c>
    </row>
    <row r="33" spans="2:5" ht="30" x14ac:dyDescent="0.25">
      <c r="B33" s="21" t="s">
        <v>226</v>
      </c>
      <c r="C33" s="33" t="s">
        <v>83</v>
      </c>
      <c r="D33" s="23" t="s">
        <v>0</v>
      </c>
      <c r="E33" s="23">
        <f>722*1.03</f>
        <v>743.66</v>
      </c>
    </row>
    <row r="34" spans="2:5" x14ac:dyDescent="0.25">
      <c r="B34" s="34" t="s">
        <v>84</v>
      </c>
      <c r="C34" s="35"/>
      <c r="D34" s="35"/>
      <c r="E34" s="35"/>
    </row>
    <row r="35" spans="2:5" x14ac:dyDescent="0.25">
      <c r="B35" s="34" t="s">
        <v>81</v>
      </c>
      <c r="C35" s="35"/>
      <c r="D35" s="35"/>
      <c r="E35" s="35"/>
    </row>
    <row r="36" spans="2:5" ht="30" x14ac:dyDescent="0.25">
      <c r="B36" s="32">
        <v>10</v>
      </c>
      <c r="C36" s="31" t="s">
        <v>72</v>
      </c>
      <c r="D36" s="32" t="s">
        <v>0</v>
      </c>
      <c r="E36" s="32">
        <v>171</v>
      </c>
    </row>
    <row r="37" spans="2:5" ht="60" x14ac:dyDescent="0.25">
      <c r="B37" s="21" t="s">
        <v>227</v>
      </c>
      <c r="C37" s="33" t="s">
        <v>10</v>
      </c>
      <c r="D37" s="23" t="s">
        <v>11</v>
      </c>
      <c r="E37" s="23">
        <f>0.15*171</f>
        <v>25.65</v>
      </c>
    </row>
    <row r="38" spans="2:5" ht="30" x14ac:dyDescent="0.25">
      <c r="B38" s="32">
        <v>11</v>
      </c>
      <c r="C38" s="31" t="s">
        <v>140</v>
      </c>
      <c r="D38" s="32" t="s">
        <v>0</v>
      </c>
      <c r="E38" s="32">
        <v>171</v>
      </c>
    </row>
    <row r="39" spans="2:5" ht="60" x14ac:dyDescent="0.25">
      <c r="B39" s="21" t="s">
        <v>228</v>
      </c>
      <c r="C39" s="33" t="s">
        <v>10</v>
      </c>
      <c r="D39" s="23" t="s">
        <v>11</v>
      </c>
      <c r="E39" s="23">
        <f>0.15*171</f>
        <v>25.65</v>
      </c>
    </row>
    <row r="40" spans="2:5" x14ac:dyDescent="0.25">
      <c r="B40" s="32">
        <v>12</v>
      </c>
      <c r="C40" s="31" t="s">
        <v>82</v>
      </c>
      <c r="D40" s="32" t="s">
        <v>0</v>
      </c>
      <c r="E40" s="32">
        <v>171</v>
      </c>
    </row>
    <row r="41" spans="2:5" ht="30" x14ac:dyDescent="0.25">
      <c r="B41" s="21" t="s">
        <v>230</v>
      </c>
      <c r="C41" s="33" t="s">
        <v>83</v>
      </c>
      <c r="D41" s="23" t="s">
        <v>0</v>
      </c>
      <c r="E41" s="23">
        <f>172*1.03</f>
        <v>177.16</v>
      </c>
    </row>
    <row r="42" spans="2:5" x14ac:dyDescent="0.25">
      <c r="B42" s="34" t="s">
        <v>85</v>
      </c>
      <c r="C42" s="35"/>
      <c r="D42" s="35"/>
      <c r="E42" s="35"/>
    </row>
    <row r="43" spans="2:5" x14ac:dyDescent="0.25">
      <c r="B43" s="34" t="s">
        <v>81</v>
      </c>
      <c r="C43" s="35"/>
      <c r="D43" s="35"/>
      <c r="E43" s="35"/>
    </row>
    <row r="44" spans="2:5" ht="30" x14ac:dyDescent="0.25">
      <c r="B44" s="32">
        <v>13</v>
      </c>
      <c r="C44" s="31" t="s">
        <v>86</v>
      </c>
      <c r="D44" s="32" t="s">
        <v>0</v>
      </c>
      <c r="E44" s="32">
        <v>821</v>
      </c>
    </row>
    <row r="45" spans="2:5" ht="30" x14ac:dyDescent="0.25">
      <c r="B45" s="32">
        <v>14</v>
      </c>
      <c r="C45" s="31" t="s">
        <v>72</v>
      </c>
      <c r="D45" s="32" t="s">
        <v>0</v>
      </c>
      <c r="E45" s="32">
        <v>821</v>
      </c>
    </row>
    <row r="46" spans="2:5" ht="60" x14ac:dyDescent="0.25">
      <c r="B46" s="21" t="s">
        <v>234</v>
      </c>
      <c r="C46" s="33" t="s">
        <v>10</v>
      </c>
      <c r="D46" s="23" t="s">
        <v>11</v>
      </c>
      <c r="E46" s="23">
        <f>0.15*821</f>
        <v>123.14999999999999</v>
      </c>
    </row>
    <row r="47" spans="2:5" ht="30" x14ac:dyDescent="0.25">
      <c r="B47" s="32">
        <v>15</v>
      </c>
      <c r="C47" s="31" t="s">
        <v>141</v>
      </c>
      <c r="D47" s="32" t="s">
        <v>0</v>
      </c>
      <c r="E47" s="32">
        <v>821</v>
      </c>
    </row>
    <row r="48" spans="2:5" ht="60" x14ac:dyDescent="0.25">
      <c r="B48" s="21" t="s">
        <v>235</v>
      </c>
      <c r="C48" s="33" t="s">
        <v>10</v>
      </c>
      <c r="D48" s="23" t="s">
        <v>11</v>
      </c>
      <c r="E48" s="23">
        <f>0.15*821</f>
        <v>123.14999999999999</v>
      </c>
    </row>
    <row r="49" spans="2:5" x14ac:dyDescent="0.25">
      <c r="B49" s="32">
        <v>16</v>
      </c>
      <c r="C49" s="31" t="s">
        <v>82</v>
      </c>
      <c r="D49" s="32" t="s">
        <v>0</v>
      </c>
      <c r="E49" s="32">
        <v>821</v>
      </c>
    </row>
    <row r="50" spans="2:5" ht="30" x14ac:dyDescent="0.25">
      <c r="B50" s="21" t="s">
        <v>236</v>
      </c>
      <c r="C50" s="33" t="s">
        <v>83</v>
      </c>
      <c r="D50" s="23" t="s">
        <v>0</v>
      </c>
      <c r="E50" s="23">
        <f>821*1.03</f>
        <v>845.63</v>
      </c>
    </row>
    <row r="51" spans="2:5" x14ac:dyDescent="0.25">
      <c r="B51" s="34" t="s">
        <v>87</v>
      </c>
      <c r="C51" s="35"/>
      <c r="D51" s="35"/>
      <c r="E51" s="35"/>
    </row>
    <row r="52" spans="2:5" x14ac:dyDescent="0.25">
      <c r="B52" s="34" t="s">
        <v>88</v>
      </c>
      <c r="C52" s="35"/>
      <c r="D52" s="35"/>
      <c r="E52" s="35"/>
    </row>
    <row r="53" spans="2:5" x14ac:dyDescent="0.25">
      <c r="B53" s="32">
        <v>17</v>
      </c>
      <c r="C53" s="31" t="s">
        <v>89</v>
      </c>
      <c r="D53" s="32" t="s">
        <v>0</v>
      </c>
      <c r="E53" s="32">
        <v>503</v>
      </c>
    </row>
    <row r="54" spans="2:5" ht="30" x14ac:dyDescent="0.25">
      <c r="B54" s="21" t="s">
        <v>238</v>
      </c>
      <c r="C54" s="33" t="s">
        <v>90</v>
      </c>
      <c r="D54" s="23" t="s">
        <v>0</v>
      </c>
      <c r="E54" s="23">
        <f>503*1.03</f>
        <v>518.09</v>
      </c>
    </row>
    <row r="55" spans="2:5" x14ac:dyDescent="0.25">
      <c r="B55" s="34" t="s">
        <v>91</v>
      </c>
      <c r="C55" s="35"/>
      <c r="D55" s="35"/>
      <c r="E55" s="35"/>
    </row>
    <row r="56" spans="2:5" ht="15" customHeight="1" x14ac:dyDescent="0.25">
      <c r="B56" s="34" t="s">
        <v>92</v>
      </c>
      <c r="C56" s="35"/>
      <c r="D56" s="35"/>
      <c r="E56" s="35"/>
    </row>
    <row r="57" spans="2:5" ht="30" x14ac:dyDescent="0.25">
      <c r="B57" s="32">
        <v>18</v>
      </c>
      <c r="C57" s="31" t="s">
        <v>93</v>
      </c>
      <c r="D57" s="32" t="s">
        <v>0</v>
      </c>
      <c r="E57" s="32">
        <v>143</v>
      </c>
    </row>
    <row r="58" spans="2:5" ht="60" x14ac:dyDescent="0.25">
      <c r="B58" s="21" t="s">
        <v>239</v>
      </c>
      <c r="C58" s="33" t="s">
        <v>94</v>
      </c>
      <c r="D58" s="23" t="s">
        <v>0</v>
      </c>
      <c r="E58" s="23">
        <f>143*1.03</f>
        <v>147.29</v>
      </c>
    </row>
    <row r="59" spans="2:5" x14ac:dyDescent="0.25">
      <c r="B59" s="34" t="s">
        <v>95</v>
      </c>
      <c r="C59" s="35"/>
      <c r="D59" s="35"/>
      <c r="E59" s="35"/>
    </row>
    <row r="60" spans="2:5" x14ac:dyDescent="0.25">
      <c r="B60" s="34" t="s">
        <v>96</v>
      </c>
      <c r="C60" s="35"/>
      <c r="D60" s="35"/>
      <c r="E60" s="35"/>
    </row>
    <row r="61" spans="2:5" ht="30" x14ac:dyDescent="0.25">
      <c r="B61" s="32">
        <v>19</v>
      </c>
      <c r="C61" s="31" t="s">
        <v>97</v>
      </c>
      <c r="D61" s="32" t="s">
        <v>0</v>
      </c>
      <c r="E61" s="32">
        <v>35</v>
      </c>
    </row>
    <row r="62" spans="2:5" ht="60" x14ac:dyDescent="0.25">
      <c r="B62" s="21" t="s">
        <v>240</v>
      </c>
      <c r="C62" s="33" t="s">
        <v>206</v>
      </c>
      <c r="D62" s="23" t="s">
        <v>0</v>
      </c>
      <c r="E62" s="23">
        <f>35*1.05</f>
        <v>36.75</v>
      </c>
    </row>
    <row r="63" spans="2:5" x14ac:dyDescent="0.25">
      <c r="B63" s="34" t="s">
        <v>98</v>
      </c>
      <c r="C63" s="35"/>
      <c r="D63" s="35"/>
      <c r="E63" s="35"/>
    </row>
    <row r="64" spans="2:5" x14ac:dyDescent="0.25">
      <c r="B64" s="34" t="s">
        <v>99</v>
      </c>
      <c r="C64" s="35"/>
      <c r="D64" s="35"/>
      <c r="E64" s="35"/>
    </row>
    <row r="65" spans="2:5" ht="30" x14ac:dyDescent="0.25">
      <c r="B65" s="32">
        <v>20</v>
      </c>
      <c r="C65" s="31" t="s">
        <v>100</v>
      </c>
      <c r="D65" s="32" t="s">
        <v>0</v>
      </c>
      <c r="E65" s="32">
        <v>1233</v>
      </c>
    </row>
    <row r="66" spans="2:5" ht="30" x14ac:dyDescent="0.25">
      <c r="B66" s="21" t="s">
        <v>242</v>
      </c>
      <c r="C66" s="33" t="s">
        <v>101</v>
      </c>
      <c r="D66" s="23" t="s">
        <v>67</v>
      </c>
      <c r="E66" s="23">
        <f>1233*1.426</f>
        <v>1758.2579999999998</v>
      </c>
    </row>
    <row r="67" spans="2:5" x14ac:dyDescent="0.25">
      <c r="B67" s="21" t="s">
        <v>243</v>
      </c>
      <c r="C67" s="33" t="s">
        <v>102</v>
      </c>
      <c r="D67" s="23" t="s">
        <v>67</v>
      </c>
      <c r="E67" s="23">
        <f>1233*1.426</f>
        <v>1758.2579999999998</v>
      </c>
    </row>
    <row r="68" spans="2:5" ht="30" x14ac:dyDescent="0.25">
      <c r="B68" s="21" t="s">
        <v>297</v>
      </c>
      <c r="C68" s="33" t="s">
        <v>103</v>
      </c>
      <c r="D68" s="23" t="s">
        <v>0</v>
      </c>
      <c r="E68" s="23">
        <f>1233*1.15</f>
        <v>1417.9499999999998</v>
      </c>
    </row>
    <row r="69" spans="2:5" x14ac:dyDescent="0.25">
      <c r="B69" s="21" t="s">
        <v>298</v>
      </c>
      <c r="C69" s="33" t="s">
        <v>104</v>
      </c>
      <c r="D69" s="23" t="s">
        <v>105</v>
      </c>
      <c r="E69" s="36">
        <f>CEILING(E66/0.12,1)</f>
        <v>14653</v>
      </c>
    </row>
    <row r="70" spans="2:5" ht="45" x14ac:dyDescent="0.25">
      <c r="B70" s="21" t="s">
        <v>299</v>
      </c>
      <c r="C70" s="33" t="s">
        <v>106</v>
      </c>
      <c r="D70" s="23" t="s">
        <v>105</v>
      </c>
      <c r="E70" s="36">
        <f>CEILING(E67/0.12,1)</f>
        <v>14653</v>
      </c>
    </row>
    <row r="71" spans="2:5" x14ac:dyDescent="0.25">
      <c r="B71" s="34" t="s">
        <v>107</v>
      </c>
      <c r="C71" s="35"/>
      <c r="D71" s="35"/>
      <c r="E71" s="35"/>
    </row>
    <row r="72" spans="2:5" x14ac:dyDescent="0.25">
      <c r="B72" s="34" t="s">
        <v>108</v>
      </c>
      <c r="C72" s="35"/>
      <c r="D72" s="35"/>
      <c r="E72" s="35"/>
    </row>
    <row r="73" spans="2:5" ht="30" x14ac:dyDescent="0.25">
      <c r="B73" s="32">
        <v>21</v>
      </c>
      <c r="C73" s="31" t="s">
        <v>109</v>
      </c>
      <c r="D73" s="32" t="s">
        <v>0</v>
      </c>
      <c r="E73" s="32">
        <v>140</v>
      </c>
    </row>
    <row r="74" spans="2:5" ht="60" x14ac:dyDescent="0.25">
      <c r="B74" s="21" t="s">
        <v>244</v>
      </c>
      <c r="C74" s="33" t="s">
        <v>110</v>
      </c>
      <c r="D74" s="23" t="s">
        <v>0</v>
      </c>
      <c r="E74" s="23">
        <v>140</v>
      </c>
    </row>
  </sheetData>
  <mergeCells count="26">
    <mergeCell ref="B3:E4"/>
    <mergeCell ref="B5:E5"/>
    <mergeCell ref="C7:E7"/>
    <mergeCell ref="B10:E10"/>
    <mergeCell ref="B11:E11"/>
    <mergeCell ref="B16:E16"/>
    <mergeCell ref="B55:E55"/>
    <mergeCell ref="B35:E35"/>
    <mergeCell ref="B42:E42"/>
    <mergeCell ref="B43:E43"/>
    <mergeCell ref="B17:E17"/>
    <mergeCell ref="B21:E21"/>
    <mergeCell ref="B22:E22"/>
    <mergeCell ref="B27:E27"/>
    <mergeCell ref="B28:E28"/>
    <mergeCell ref="B34:E34"/>
    <mergeCell ref="B9:E9"/>
    <mergeCell ref="B71:E71"/>
    <mergeCell ref="B72:E72"/>
    <mergeCell ref="B51:E51"/>
    <mergeCell ref="B52:E52"/>
    <mergeCell ref="B59:E59"/>
    <mergeCell ref="B60:E60"/>
    <mergeCell ref="B63:E63"/>
    <mergeCell ref="B64:E64"/>
    <mergeCell ref="B56:E5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workbookViewId="0">
      <selection activeCell="H7" sqref="H7"/>
    </sheetView>
  </sheetViews>
  <sheetFormatPr defaultRowHeight="15" x14ac:dyDescent="0.25"/>
  <cols>
    <col min="1" max="1" width="3.85546875" customWidth="1"/>
    <col min="2" max="2" width="13.42578125" customWidth="1"/>
    <col min="3" max="3" width="66" style="1" bestFit="1" customWidth="1"/>
    <col min="4" max="4" width="11.85546875" style="4" customWidth="1"/>
    <col min="5" max="5" width="10" style="4" bestFit="1" customWidth="1"/>
    <col min="6" max="6" width="9.140625" style="5"/>
    <col min="8" max="8" width="201.42578125" bestFit="1" customWidth="1"/>
    <col min="9" max="9" width="3.42578125" bestFit="1" customWidth="1"/>
  </cols>
  <sheetData>
    <row r="1" spans="2:16" x14ac:dyDescent="0.25">
      <c r="D1" s="41" t="s">
        <v>302</v>
      </c>
      <c r="E1" s="41"/>
    </row>
    <row r="3" spans="2:16" ht="42" customHeight="1" x14ac:dyDescent="0.25">
      <c r="B3" s="10" t="s">
        <v>296</v>
      </c>
      <c r="C3" s="10"/>
      <c r="D3" s="10"/>
      <c r="E3" s="10"/>
      <c r="F3" s="28"/>
    </row>
    <row r="4" spans="2:16" x14ac:dyDescent="0.25">
      <c r="B4" s="10" t="s">
        <v>295</v>
      </c>
      <c r="C4" s="10"/>
      <c r="D4" s="10"/>
      <c r="E4" s="10"/>
      <c r="F4" s="28"/>
    </row>
    <row r="6" spans="2:16" ht="15.75" x14ac:dyDescent="0.25">
      <c r="B6" s="3"/>
      <c r="C6" s="9"/>
      <c r="D6" s="9"/>
      <c r="E6" s="9"/>
    </row>
    <row r="7" spans="2:16" ht="30" x14ac:dyDescent="0.25">
      <c r="B7" s="15" t="s">
        <v>210</v>
      </c>
      <c r="C7" s="15" t="s">
        <v>143</v>
      </c>
      <c r="D7" s="15" t="s">
        <v>144</v>
      </c>
      <c r="E7" s="15" t="s">
        <v>145</v>
      </c>
    </row>
    <row r="8" spans="2:16" ht="15.75" customHeight="1" x14ac:dyDescent="0.25">
      <c r="B8" s="30" t="s">
        <v>207</v>
      </c>
      <c r="C8" s="30"/>
      <c r="D8" s="30"/>
      <c r="E8" s="30"/>
    </row>
    <row r="9" spans="2:16" x14ac:dyDescent="0.25">
      <c r="B9" s="37">
        <v>1</v>
      </c>
      <c r="C9" s="38" t="s">
        <v>142</v>
      </c>
      <c r="D9" s="32" t="s">
        <v>0</v>
      </c>
      <c r="E9" s="32">
        <v>1444</v>
      </c>
      <c r="I9" t="s">
        <v>0</v>
      </c>
      <c r="J9" t="s">
        <v>148</v>
      </c>
      <c r="K9" t="s">
        <v>149</v>
      </c>
      <c r="L9" t="s">
        <v>146</v>
      </c>
      <c r="M9" t="s">
        <v>147</v>
      </c>
      <c r="N9">
        <v>9</v>
      </c>
      <c r="P9" t="s">
        <v>2</v>
      </c>
    </row>
    <row r="10" spans="2:16" x14ac:dyDescent="0.25">
      <c r="B10" s="37">
        <v>2</v>
      </c>
      <c r="C10" s="38" t="s">
        <v>111</v>
      </c>
      <c r="D10" s="32" t="s">
        <v>0</v>
      </c>
      <c r="E10" s="32">
        <v>285</v>
      </c>
      <c r="I10" t="s">
        <v>0</v>
      </c>
      <c r="J10" t="s">
        <v>150</v>
      </c>
      <c r="K10" t="s">
        <v>151</v>
      </c>
      <c r="L10" t="s">
        <v>146</v>
      </c>
      <c r="M10" t="s">
        <v>147</v>
      </c>
      <c r="N10">
        <v>9</v>
      </c>
      <c r="P10" t="s">
        <v>2</v>
      </c>
    </row>
    <row r="11" spans="2:16" x14ac:dyDescent="0.25">
      <c r="B11" s="37">
        <v>3</v>
      </c>
      <c r="C11" s="38" t="s">
        <v>112</v>
      </c>
      <c r="D11" s="32" t="s">
        <v>0</v>
      </c>
      <c r="E11" s="32">
        <v>1209</v>
      </c>
      <c r="I11" t="s">
        <v>0</v>
      </c>
      <c r="J11" t="s">
        <v>152</v>
      </c>
      <c r="K11" t="s">
        <v>153</v>
      </c>
      <c r="L11" t="s">
        <v>146</v>
      </c>
      <c r="M11" t="s">
        <v>147</v>
      </c>
      <c r="N11">
        <v>9</v>
      </c>
      <c r="P11" t="s">
        <v>2</v>
      </c>
    </row>
    <row r="12" spans="2:16" x14ac:dyDescent="0.25">
      <c r="B12" s="37">
        <v>4</v>
      </c>
      <c r="C12" s="38" t="s">
        <v>113</v>
      </c>
      <c r="D12" s="32" t="s">
        <v>0</v>
      </c>
      <c r="E12" s="32">
        <v>2157</v>
      </c>
      <c r="I12" t="s">
        <v>0</v>
      </c>
      <c r="J12" t="s">
        <v>154</v>
      </c>
      <c r="K12" t="s">
        <v>155</v>
      </c>
      <c r="L12" t="s">
        <v>146</v>
      </c>
      <c r="M12" t="s">
        <v>147</v>
      </c>
      <c r="N12">
        <v>9</v>
      </c>
      <c r="P12" t="s">
        <v>2</v>
      </c>
    </row>
    <row r="13" spans="2:16" x14ac:dyDescent="0.25">
      <c r="B13" s="37">
        <v>5</v>
      </c>
      <c r="C13" s="38" t="s">
        <v>114</v>
      </c>
      <c r="D13" s="32" t="s">
        <v>0</v>
      </c>
      <c r="E13" s="32">
        <v>7344</v>
      </c>
      <c r="I13" t="s">
        <v>0</v>
      </c>
      <c r="J13" t="s">
        <v>156</v>
      </c>
      <c r="K13" t="s">
        <v>157</v>
      </c>
      <c r="L13" t="s">
        <v>146</v>
      </c>
      <c r="M13" t="s">
        <v>147</v>
      </c>
      <c r="N13">
        <v>9</v>
      </c>
      <c r="P13" t="s">
        <v>2</v>
      </c>
    </row>
    <row r="14" spans="2:16" x14ac:dyDescent="0.25">
      <c r="B14" s="37">
        <v>6</v>
      </c>
      <c r="C14" s="38" t="s">
        <v>115</v>
      </c>
      <c r="D14" s="32" t="s">
        <v>0</v>
      </c>
      <c r="E14" s="32">
        <v>687</v>
      </c>
      <c r="I14" t="s">
        <v>0</v>
      </c>
      <c r="J14" t="s">
        <v>158</v>
      </c>
      <c r="K14" t="s">
        <v>159</v>
      </c>
      <c r="L14" t="s">
        <v>146</v>
      </c>
      <c r="M14" t="s">
        <v>147</v>
      </c>
      <c r="N14">
        <v>9</v>
      </c>
      <c r="P14" t="s">
        <v>2</v>
      </c>
    </row>
    <row r="15" spans="2:16" x14ac:dyDescent="0.25">
      <c r="B15" s="21" t="s">
        <v>220</v>
      </c>
      <c r="C15" s="39" t="s">
        <v>116</v>
      </c>
      <c r="D15" s="23" t="s">
        <v>14</v>
      </c>
      <c r="E15" s="23">
        <f>E14*1.1</f>
        <v>755.7</v>
      </c>
      <c r="I15" t="s">
        <v>14</v>
      </c>
      <c r="J15" t="s">
        <v>160</v>
      </c>
      <c r="K15" t="s">
        <v>161</v>
      </c>
      <c r="L15" t="s">
        <v>146</v>
      </c>
      <c r="M15" t="s">
        <v>147</v>
      </c>
      <c r="N15">
        <v>9</v>
      </c>
      <c r="P15" t="s">
        <v>9</v>
      </c>
    </row>
    <row r="16" spans="2:16" x14ac:dyDescent="0.25">
      <c r="B16" s="37">
        <v>7</v>
      </c>
      <c r="C16" s="38" t="s">
        <v>117</v>
      </c>
      <c r="D16" s="32" t="s">
        <v>0</v>
      </c>
      <c r="E16" s="32">
        <f>8654+263</f>
        <v>8917</v>
      </c>
      <c r="I16" t="s">
        <v>0</v>
      </c>
      <c r="J16" t="s">
        <v>162</v>
      </c>
      <c r="K16" t="s">
        <v>163</v>
      </c>
      <c r="L16" t="s">
        <v>146</v>
      </c>
      <c r="M16" t="s">
        <v>147</v>
      </c>
      <c r="N16">
        <v>9</v>
      </c>
      <c r="P16" t="s">
        <v>2</v>
      </c>
    </row>
    <row r="17" spans="2:16" x14ac:dyDescent="0.25">
      <c r="B17" s="37">
        <v>8</v>
      </c>
      <c r="C17" s="38" t="s">
        <v>118</v>
      </c>
      <c r="D17" s="32" t="s">
        <v>0</v>
      </c>
      <c r="E17" s="32">
        <f>E18+E19</f>
        <v>7615</v>
      </c>
      <c r="I17" t="s">
        <v>0</v>
      </c>
      <c r="J17" t="s">
        <v>164</v>
      </c>
      <c r="K17" t="s">
        <v>165</v>
      </c>
      <c r="L17" t="s">
        <v>146</v>
      </c>
      <c r="M17" t="s">
        <v>147</v>
      </c>
      <c r="N17">
        <v>9</v>
      </c>
      <c r="P17" t="s">
        <v>2</v>
      </c>
    </row>
    <row r="18" spans="2:16" x14ac:dyDescent="0.25">
      <c r="B18" s="21" t="s">
        <v>224</v>
      </c>
      <c r="C18" s="39" t="s">
        <v>119</v>
      </c>
      <c r="D18" s="23" t="s">
        <v>0</v>
      </c>
      <c r="E18" s="23">
        <v>5847</v>
      </c>
      <c r="I18" t="s">
        <v>0</v>
      </c>
      <c r="J18" t="s">
        <v>166</v>
      </c>
      <c r="K18" t="s">
        <v>167</v>
      </c>
      <c r="L18" t="s">
        <v>146</v>
      </c>
      <c r="M18" t="s">
        <v>147</v>
      </c>
      <c r="N18">
        <v>9</v>
      </c>
      <c r="P18" t="s">
        <v>9</v>
      </c>
    </row>
    <row r="19" spans="2:16" x14ac:dyDescent="0.25">
      <c r="B19" s="21" t="s">
        <v>225</v>
      </c>
      <c r="C19" s="39" t="s">
        <v>120</v>
      </c>
      <c r="D19" s="23" t="s">
        <v>0</v>
      </c>
      <c r="E19" s="23">
        <v>1768</v>
      </c>
      <c r="I19" t="s">
        <v>0</v>
      </c>
      <c r="J19" t="s">
        <v>168</v>
      </c>
      <c r="K19" t="s">
        <v>169</v>
      </c>
      <c r="L19" t="s">
        <v>146</v>
      </c>
      <c r="M19" t="s">
        <v>147</v>
      </c>
      <c r="N19">
        <v>9</v>
      </c>
      <c r="P19" t="s">
        <v>9</v>
      </c>
    </row>
    <row r="20" spans="2:16" x14ac:dyDescent="0.25">
      <c r="B20" s="37">
        <v>9</v>
      </c>
      <c r="C20" s="38" t="s">
        <v>122</v>
      </c>
      <c r="D20" s="32" t="s">
        <v>0</v>
      </c>
      <c r="E20" s="32">
        <v>99</v>
      </c>
      <c r="I20" t="s">
        <v>0</v>
      </c>
      <c r="J20" t="s">
        <v>170</v>
      </c>
      <c r="K20" t="s">
        <v>171</v>
      </c>
      <c r="L20" t="s">
        <v>146</v>
      </c>
      <c r="M20" t="s">
        <v>147</v>
      </c>
      <c r="N20">
        <v>9</v>
      </c>
      <c r="P20" t="s">
        <v>2</v>
      </c>
    </row>
    <row r="21" spans="2:16" x14ac:dyDescent="0.25">
      <c r="B21" s="21" t="s">
        <v>226</v>
      </c>
      <c r="C21" s="39" t="s">
        <v>123</v>
      </c>
      <c r="D21" s="23" t="s">
        <v>0</v>
      </c>
      <c r="E21" s="23">
        <f>99*1.02</f>
        <v>100.98</v>
      </c>
      <c r="I21" t="s">
        <v>0</v>
      </c>
      <c r="J21" t="s">
        <v>172</v>
      </c>
      <c r="K21" t="s">
        <v>173</v>
      </c>
      <c r="L21" t="s">
        <v>146</v>
      </c>
      <c r="M21" t="s">
        <v>147</v>
      </c>
      <c r="N21">
        <v>9</v>
      </c>
      <c r="P21" t="s">
        <v>9</v>
      </c>
    </row>
    <row r="22" spans="2:16" x14ac:dyDescent="0.25">
      <c r="B22" s="37">
        <v>10</v>
      </c>
      <c r="C22" s="38" t="s">
        <v>124</v>
      </c>
      <c r="D22" s="32" t="s">
        <v>0</v>
      </c>
      <c r="E22" s="32">
        <v>90</v>
      </c>
      <c r="I22" t="s">
        <v>0</v>
      </c>
      <c r="J22" t="s">
        <v>174</v>
      </c>
      <c r="K22" t="s">
        <v>175</v>
      </c>
      <c r="L22" t="s">
        <v>146</v>
      </c>
      <c r="M22" t="s">
        <v>147</v>
      </c>
      <c r="N22">
        <v>9</v>
      </c>
      <c r="P22" t="s">
        <v>2</v>
      </c>
    </row>
    <row r="23" spans="2:16" x14ac:dyDescent="0.25">
      <c r="B23" s="21" t="s">
        <v>227</v>
      </c>
      <c r="C23" s="39" t="s">
        <v>125</v>
      </c>
      <c r="D23" s="23" t="s">
        <v>0</v>
      </c>
      <c r="E23" s="23">
        <f>E22*1.02</f>
        <v>91.8</v>
      </c>
      <c r="I23" t="s">
        <v>0</v>
      </c>
      <c r="J23" t="s">
        <v>176</v>
      </c>
      <c r="K23" t="s">
        <v>177</v>
      </c>
      <c r="L23" t="s">
        <v>146</v>
      </c>
      <c r="M23" t="s">
        <v>147</v>
      </c>
      <c r="N23">
        <v>9</v>
      </c>
      <c r="P23" t="s">
        <v>9</v>
      </c>
    </row>
    <row r="24" spans="2:16" x14ac:dyDescent="0.25">
      <c r="B24" s="37">
        <v>11</v>
      </c>
      <c r="C24" s="38" t="s">
        <v>121</v>
      </c>
      <c r="D24" s="32" t="s">
        <v>0</v>
      </c>
      <c r="E24" s="32">
        <v>1144</v>
      </c>
      <c r="I24" t="s">
        <v>0</v>
      </c>
      <c r="J24" t="s">
        <v>178</v>
      </c>
      <c r="K24" t="s">
        <v>179</v>
      </c>
      <c r="L24" t="s">
        <v>146</v>
      </c>
      <c r="M24" t="s">
        <v>147</v>
      </c>
      <c r="N24">
        <v>9</v>
      </c>
      <c r="P24" t="s">
        <v>2</v>
      </c>
    </row>
    <row r="25" spans="2:16" x14ac:dyDescent="0.25">
      <c r="B25" s="21" t="s">
        <v>228</v>
      </c>
      <c r="C25" s="39" t="s">
        <v>126</v>
      </c>
      <c r="D25" s="23" t="s">
        <v>0</v>
      </c>
      <c r="E25" s="23">
        <f>E24*1.02</f>
        <v>1166.8800000000001</v>
      </c>
      <c r="I25" t="s">
        <v>0</v>
      </c>
      <c r="J25" t="s">
        <v>180</v>
      </c>
      <c r="K25" t="s">
        <v>181</v>
      </c>
      <c r="L25" t="s">
        <v>146</v>
      </c>
      <c r="M25" t="s">
        <v>147</v>
      </c>
      <c r="N25">
        <v>9</v>
      </c>
      <c r="P25" t="s">
        <v>9</v>
      </c>
    </row>
    <row r="26" spans="2:16" x14ac:dyDescent="0.25">
      <c r="B26" s="37">
        <v>12</v>
      </c>
      <c r="C26" s="38" t="s">
        <v>121</v>
      </c>
      <c r="D26" s="32" t="s">
        <v>0</v>
      </c>
      <c r="E26" s="32">
        <v>51</v>
      </c>
      <c r="I26" t="s">
        <v>0</v>
      </c>
      <c r="J26" t="s">
        <v>182</v>
      </c>
      <c r="K26" t="s">
        <v>183</v>
      </c>
      <c r="L26" t="s">
        <v>146</v>
      </c>
      <c r="M26" t="s">
        <v>147</v>
      </c>
      <c r="N26">
        <v>9</v>
      </c>
      <c r="P26" t="s">
        <v>2</v>
      </c>
    </row>
    <row r="27" spans="2:16" x14ac:dyDescent="0.25">
      <c r="B27" s="21" t="s">
        <v>230</v>
      </c>
      <c r="C27" s="39" t="s">
        <v>127</v>
      </c>
      <c r="D27" s="23" t="s">
        <v>0</v>
      </c>
      <c r="E27" s="23">
        <f>E26*1.02</f>
        <v>52.02</v>
      </c>
      <c r="I27" t="s">
        <v>0</v>
      </c>
      <c r="J27" t="s">
        <v>184</v>
      </c>
      <c r="K27" t="s">
        <v>185</v>
      </c>
      <c r="L27" t="s">
        <v>146</v>
      </c>
      <c r="M27" t="s">
        <v>147</v>
      </c>
      <c r="N27">
        <v>9</v>
      </c>
      <c r="P27" t="s">
        <v>9</v>
      </c>
    </row>
    <row r="28" spans="2:16" x14ac:dyDescent="0.25">
      <c r="B28" s="37">
        <v>13</v>
      </c>
      <c r="C28" s="38" t="s">
        <v>121</v>
      </c>
      <c r="D28" s="32" t="s">
        <v>0</v>
      </c>
      <c r="E28" s="32">
        <v>62</v>
      </c>
      <c r="I28" t="s">
        <v>0</v>
      </c>
      <c r="J28" t="s">
        <v>186</v>
      </c>
      <c r="K28" t="s">
        <v>187</v>
      </c>
      <c r="L28" t="s">
        <v>146</v>
      </c>
      <c r="M28" t="s">
        <v>147</v>
      </c>
      <c r="N28">
        <v>9</v>
      </c>
      <c r="P28" t="s">
        <v>2</v>
      </c>
    </row>
    <row r="29" spans="2:16" x14ac:dyDescent="0.25">
      <c r="B29" s="21" t="s">
        <v>232</v>
      </c>
      <c r="C29" s="39" t="s">
        <v>128</v>
      </c>
      <c r="D29" s="23" t="s">
        <v>0</v>
      </c>
      <c r="E29" s="23">
        <f>E28*1.02</f>
        <v>63.24</v>
      </c>
      <c r="I29" t="s">
        <v>0</v>
      </c>
      <c r="J29" t="s">
        <v>188</v>
      </c>
      <c r="K29" t="s">
        <v>189</v>
      </c>
      <c r="L29" t="s">
        <v>146</v>
      </c>
      <c r="M29" t="s">
        <v>147</v>
      </c>
      <c r="N29">
        <v>9</v>
      </c>
      <c r="P29" t="s">
        <v>9</v>
      </c>
    </row>
    <row r="30" spans="2:16" x14ac:dyDescent="0.25">
      <c r="B30" s="37">
        <v>14</v>
      </c>
      <c r="C30" s="38" t="s">
        <v>121</v>
      </c>
      <c r="D30" s="32" t="s">
        <v>0</v>
      </c>
      <c r="E30" s="32">
        <v>341</v>
      </c>
      <c r="I30" t="s">
        <v>0</v>
      </c>
      <c r="J30" t="s">
        <v>190</v>
      </c>
      <c r="K30" t="s">
        <v>191</v>
      </c>
      <c r="L30" t="s">
        <v>146</v>
      </c>
      <c r="M30" t="s">
        <v>147</v>
      </c>
      <c r="N30">
        <v>9</v>
      </c>
      <c r="P30" t="s">
        <v>2</v>
      </c>
    </row>
    <row r="31" spans="2:16" x14ac:dyDescent="0.25">
      <c r="B31" s="21" t="s">
        <v>234</v>
      </c>
      <c r="C31" s="39" t="s">
        <v>129</v>
      </c>
      <c r="D31" s="23" t="s">
        <v>0</v>
      </c>
      <c r="E31" s="23">
        <f>E30*1.02</f>
        <v>347.82</v>
      </c>
      <c r="I31" t="s">
        <v>0</v>
      </c>
      <c r="J31" t="s">
        <v>192</v>
      </c>
      <c r="K31" t="s">
        <v>193</v>
      </c>
      <c r="L31" t="s">
        <v>146</v>
      </c>
      <c r="M31" t="s">
        <v>147</v>
      </c>
      <c r="N31">
        <v>9</v>
      </c>
      <c r="P31" t="s">
        <v>9</v>
      </c>
    </row>
    <row r="32" spans="2:16" x14ac:dyDescent="0.25">
      <c r="B32" s="37">
        <v>15</v>
      </c>
      <c r="C32" s="38" t="s">
        <v>121</v>
      </c>
      <c r="D32" s="32" t="s">
        <v>0</v>
      </c>
      <c r="E32" s="32">
        <v>642</v>
      </c>
      <c r="I32" t="s">
        <v>0</v>
      </c>
      <c r="J32" t="s">
        <v>194</v>
      </c>
      <c r="K32" t="s">
        <v>195</v>
      </c>
      <c r="L32" t="s">
        <v>146</v>
      </c>
      <c r="M32" t="s">
        <v>147</v>
      </c>
      <c r="N32">
        <v>9</v>
      </c>
      <c r="P32" t="s">
        <v>2</v>
      </c>
    </row>
    <row r="33" spans="2:16" x14ac:dyDescent="0.25">
      <c r="B33" s="21" t="s">
        <v>235</v>
      </c>
      <c r="C33" s="39" t="s">
        <v>130</v>
      </c>
      <c r="D33" s="23" t="s">
        <v>0</v>
      </c>
      <c r="E33" s="23">
        <f>E32*1.02</f>
        <v>654.84</v>
      </c>
      <c r="I33" t="s">
        <v>0</v>
      </c>
      <c r="J33" t="s">
        <v>196</v>
      </c>
      <c r="K33" t="s">
        <v>197</v>
      </c>
      <c r="L33" t="s">
        <v>146</v>
      </c>
      <c r="M33" t="s">
        <v>147</v>
      </c>
      <c r="N33">
        <v>9</v>
      </c>
      <c r="P33" t="s">
        <v>9</v>
      </c>
    </row>
    <row r="34" spans="2:16" x14ac:dyDescent="0.25">
      <c r="B34" s="37">
        <v>16</v>
      </c>
      <c r="C34" s="38" t="s">
        <v>131</v>
      </c>
      <c r="D34" s="32" t="s">
        <v>0</v>
      </c>
      <c r="E34" s="32">
        <v>699</v>
      </c>
      <c r="I34" t="s">
        <v>0</v>
      </c>
      <c r="J34" t="s">
        <v>198</v>
      </c>
      <c r="K34" t="s">
        <v>199</v>
      </c>
      <c r="L34" t="s">
        <v>146</v>
      </c>
      <c r="M34" t="s">
        <v>147</v>
      </c>
      <c r="N34">
        <v>9</v>
      </c>
      <c r="P34" t="s">
        <v>2</v>
      </c>
    </row>
    <row r="35" spans="2:16" x14ac:dyDescent="0.25">
      <c r="B35" s="21" t="s">
        <v>236</v>
      </c>
      <c r="C35" s="39" t="s">
        <v>132</v>
      </c>
      <c r="D35" s="23" t="s">
        <v>0</v>
      </c>
      <c r="E35" s="23">
        <f>E34*1.02</f>
        <v>712.98</v>
      </c>
      <c r="I35" t="s">
        <v>0</v>
      </c>
      <c r="J35" t="s">
        <v>200</v>
      </c>
      <c r="K35" t="s">
        <v>201</v>
      </c>
      <c r="L35" t="s">
        <v>146</v>
      </c>
      <c r="M35" t="s">
        <v>147</v>
      </c>
      <c r="N35">
        <v>9</v>
      </c>
      <c r="P35" t="s">
        <v>9</v>
      </c>
    </row>
    <row r="36" spans="2:16" x14ac:dyDescent="0.25">
      <c r="I36" t="s">
        <v>0</v>
      </c>
      <c r="J36" t="s">
        <v>202</v>
      </c>
      <c r="K36" t="s">
        <v>203</v>
      </c>
      <c r="L36" t="s">
        <v>146</v>
      </c>
      <c r="M36" t="s">
        <v>147</v>
      </c>
      <c r="N36">
        <v>9</v>
      </c>
      <c r="P36" t="s">
        <v>2</v>
      </c>
    </row>
    <row r="37" spans="2:16" x14ac:dyDescent="0.25">
      <c r="I37" t="s">
        <v>0</v>
      </c>
      <c r="J37" t="s">
        <v>204</v>
      </c>
      <c r="K37" t="s">
        <v>205</v>
      </c>
      <c r="L37" t="s">
        <v>146</v>
      </c>
      <c r="M37" t="s">
        <v>147</v>
      </c>
      <c r="N37">
        <v>9</v>
      </c>
      <c r="P37" t="s">
        <v>9</v>
      </c>
    </row>
  </sheetData>
  <mergeCells count="5">
    <mergeCell ref="D1:E1"/>
    <mergeCell ref="C6:E6"/>
    <mergeCell ref="B8:E8"/>
    <mergeCell ref="B3:E3"/>
    <mergeCell ref="B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ВОР_Полы</vt:lpstr>
      <vt:lpstr>ВОР_Потолки</vt:lpstr>
      <vt:lpstr>ВОР_Стены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2026-06-08T10:07:40Z</dcterms:modified>
</cp:coreProperties>
</file>