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портивная\2. ВОР\Двери\"/>
    </mc:Choice>
  </mc:AlternateContent>
  <xr:revisionPtr revIDLastSave="0" documentId="13_ncr:1_{310B4365-5B2D-4AF3-AC7C-BC3A64D2BE6D}" xr6:coauthVersionLast="47" xr6:coauthVersionMax="47" xr10:uidLastSave="{00000000-0000-0000-0000-000000000000}"/>
  <bookViews>
    <workbookView xWindow="1725" yWindow="390" windowWidth="21585" windowHeight="15060" xr2:uid="{00000000-000D-0000-FFFF-FFFF00000000}"/>
  </bookViews>
  <sheets>
    <sheet name="3. СПОРТИВНАЯ по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4" l="1"/>
  <c r="M23" i="4" s="1"/>
  <c r="L22" i="4"/>
  <c r="L21" i="4"/>
  <c r="M21" i="4" s="1"/>
  <c r="L20" i="4"/>
  <c r="L19" i="4"/>
  <c r="L18" i="4"/>
  <c r="M18" i="4" s="1"/>
  <c r="L17" i="4"/>
  <c r="M17" i="4" s="1"/>
  <c r="L16" i="4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L9" i="4"/>
  <c r="L8" i="4"/>
  <c r="M8" i="4" s="1"/>
  <c r="K23" i="4"/>
  <c r="K9" i="4"/>
  <c r="K24" i="4" s="1"/>
  <c r="K10" i="4"/>
  <c r="K11" i="4"/>
  <c r="K12" i="4"/>
  <c r="K13" i="4"/>
  <c r="K14" i="4"/>
  <c r="K15" i="4"/>
  <c r="K16" i="4"/>
  <c r="K17" i="4"/>
  <c r="K18" i="4"/>
  <c r="K19" i="4"/>
  <c r="K20" i="4"/>
  <c r="M20" i="4" s="1"/>
  <c r="K21" i="4"/>
  <c r="K22" i="4"/>
  <c r="K8" i="4"/>
  <c r="M19" i="4" l="1"/>
  <c r="M16" i="4"/>
  <c r="M9" i="4"/>
  <c r="M24" i="4" s="1"/>
  <c r="M22" i="4"/>
</calcChain>
</file>

<file path=xl/sharedStrings.xml><?xml version="1.0" encoding="utf-8"?>
<sst xmlns="http://schemas.openxmlformats.org/spreadsheetml/2006/main" count="83" uniqueCount="64">
  <si>
    <t>Обозначение</t>
  </si>
  <si>
    <t>Наименование</t>
  </si>
  <si>
    <t>Количество на этаж</t>
  </si>
  <si>
    <t>Примечание</t>
  </si>
  <si>
    <t>1 этаж</t>
  </si>
  <si>
    <t>2 этаж</t>
  </si>
  <si>
    <t>3 этаж</t>
  </si>
  <si>
    <t>4 этаж</t>
  </si>
  <si>
    <t>Поз.</t>
  </si>
  <si>
    <t>1п</t>
  </si>
  <si>
    <t>ГОСТ Р 57327-2016</t>
  </si>
  <si>
    <t>2п</t>
  </si>
  <si>
    <t>3п</t>
  </si>
  <si>
    <t>4п</t>
  </si>
  <si>
    <t>5п</t>
  </si>
  <si>
    <t>6п</t>
  </si>
  <si>
    <t>7п</t>
  </si>
  <si>
    <t>8п</t>
  </si>
  <si>
    <t>9п</t>
  </si>
  <si>
    <t>10п</t>
  </si>
  <si>
    <t>11п</t>
  </si>
  <si>
    <t>12п</t>
  </si>
  <si>
    <t>13п</t>
  </si>
  <si>
    <t>14п</t>
  </si>
  <si>
    <t>15п</t>
  </si>
  <si>
    <t>№п/п</t>
  </si>
  <si>
    <t>Примечания:</t>
  </si>
  <si>
    <t>1. Высоту порогов принять с учетом нормального перепада высот на путях движения МГН - не более 0,014 м.</t>
  </si>
  <si>
    <t>Общ. 
кол.-во</t>
  </si>
  <si>
    <t>5. Для двупольных дверей эвакуационных выходов из помещений с пребыванием менее 50 человек - активная створка в открытом положении должна обеспечивать ширину прохода в свету не менее 0,9 м.</t>
  </si>
  <si>
    <t>16п</t>
  </si>
  <si>
    <t>план на 
отм. +15,000</t>
  </si>
  <si>
    <t>EIW 30</t>
  </si>
  <si>
    <t>EIS 60</t>
  </si>
  <si>
    <t>EI 30</t>
  </si>
  <si>
    <t>Ведомость дверных блоков противопожарных</t>
  </si>
  <si>
    <t>2. Площадь остекления противопожарных дверей не более 25% площади дверного проема.</t>
  </si>
  <si>
    <t>Доводчики (на обе створки) в комплекте 
с дверями. Двери оборудовать синхронизаторами закрывания</t>
  </si>
  <si>
    <t>Доводчики в комплекте 
с дверями</t>
  </si>
  <si>
    <t>3. Двери, выходящие на лестничные клетки и разделяющие коридоры, оборудовать уплотнителями в притворах.</t>
  </si>
  <si>
    <r>
      <t>4. Двери на путях эвакуации (в коридорах, вестибюлях, лестничных клетках, тамбурах, пожаробезопасных зонах) выполнить без элементов запирания (без замков, задвижек)</t>
    </r>
    <r>
      <rPr>
        <sz val="11"/>
        <color rgb="FFFF0000"/>
        <rFont val="Times New Roman"/>
        <family val="1"/>
        <charset val="204"/>
      </rPr>
      <t xml:space="preserve"> предусмотреть устройство самозакрывания с координацией последовательного закрывания полотен.</t>
    </r>
  </si>
  <si>
    <t>5. Ширину дверных премов (в свету) обеспечить:
- для лестничных клеток по этажам - не менее 1,2 м, на 1-м этаже - не менее 1,35 м.</t>
  </si>
  <si>
    <r>
      <t>6. Противопожарные двери выходящие на кровлю выполнить утепленными с приведенным сопротивлением теплопередаче не менее 0,74 м</t>
    </r>
    <r>
      <rPr>
        <vertAlign val="superscript"/>
        <sz val="11"/>
        <color rgb="FF000000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С/Вт</t>
    </r>
  </si>
  <si>
    <t>ИТОГО</t>
  </si>
  <si>
    <r>
      <t>Площадь 
1 изделия, 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</si>
  <si>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Общая площадь, м</t>
    </r>
    <r>
      <rPr>
        <vertAlign val="superscript"/>
        <sz val="11"/>
        <color rgb="FF000000"/>
        <rFont val="Times New Roman"/>
        <family val="1"/>
        <charset val="204"/>
      </rPr>
      <t>3</t>
    </r>
  </si>
  <si>
    <t xml:space="preserve">Дверной блок противопожарный стальной двупольный. Открывание Правое. Размер  2080х1960. RAL 7040. </t>
  </si>
  <si>
    <t xml:space="preserve">Дверной блок противопожарный стальной двупольный. Открывание Правое. Размер 2080х1460. RAL 7040. </t>
  </si>
  <si>
    <t>Дверной блок противопожарный стальной однопольный. Открывание Правое. Размер 2080х860. RAL 7040.</t>
  </si>
  <si>
    <t xml:space="preserve">Дверной блок противопожарный стальной двупольный. Открывание Левое. Размер  2240х1560. RAL 7040. </t>
  </si>
  <si>
    <t>Дверной блок противопожарный стальной двупольный. Открывание Правое. Размер 2240х1560. RAL 7040.</t>
  </si>
  <si>
    <t>Дверной блок противопожарный стальной двупольный. Открывание Левое. Размер  2240х1560. RAL 7040.</t>
  </si>
  <si>
    <t xml:space="preserve">Дверной блок противопожарный стальной однопольный. Открывание Левое. Размер  1800х1060. RAL 7040. </t>
  </si>
  <si>
    <t>Дверной блок противопожарный стальной однопольный. Открывание Правое. Размер 2080х980. RAL 7040.</t>
  </si>
  <si>
    <t>Дверной блок противопожарный стальной однопольный. Открывание Правое. Размер 2080х870. RAL 7040.</t>
  </si>
  <si>
    <t>Дверной блок противопожарный стальной двупольный. Открывание Левое. Размер  2180х2110. RAL 7040.</t>
  </si>
  <si>
    <t xml:space="preserve">Дверной блок противопожарный стальной однопольный. Открывание Левое. Размер 2080х1060. RAL 7040. </t>
  </si>
  <si>
    <t>Дверной блок противопожарный стальной двупольный. Открывание Левое. Размер 2080х1460. RAL 7040.</t>
  </si>
  <si>
    <t>Дверной блок противопожарный стальной двупольный, с остеклением 25%. Открывание Правое. Размер  2080х1760. RAL 7040.</t>
  </si>
  <si>
    <t>Дверной блок противопожарный стальной двупольный, с остеклением 25%. Открывание Левое. Размер 2080х1170. RAL 7040.</t>
  </si>
  <si>
    <t>Дверной блок противопожарный стальной двупольный, с остеклением 25%. Открывание Левое. Размер 2110х1510. RAL 7040.</t>
  </si>
  <si>
    <t>Объект образования (общеобразовательная школа на 1100 мест) по ул. Спортивная в Ленинском районе г.Новосибирска</t>
  </si>
  <si>
    <t>6. Для двупольных дверей эвакуационных выходов из помещений с пребыванием более 50 человек - активными считать обе створки, при этом малая створка оборудуется электромагнитным замком в разделе СКУД.</t>
  </si>
  <si>
    <t xml:space="preserve">Дверной блок противопожарный стальной однопольный. Открывание Правое. Размер 2080х1060. RAL 7040.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</si>
</sst>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87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 applyAlignment="1">
      <alignment horizontal="left" vertical="center"/>
    </xf>
    <xf numFmtId="2" fontId="1" fillId="2" borderId="35" xfId="0" applyNumberFormat="1" applyFont="1" applyFill="1" applyBorder="1" applyAlignment="1">
      <alignment horizontal="center" vertical="center"/>
    </xf>
    <xf numFmtId="2" fontId="1" fillId="2" borderId="27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1" fillId="2" borderId="36" xfId="0" applyNumberFormat="1" applyFont="1" applyFill="1" applyBorder="1" applyAlignment="1">
      <alignment horizontal="center" vertical="center"/>
    </xf>
    <xf numFmtId="2" fontId="1" fillId="2" borderId="30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/>
    </xf>
    <xf numFmtId="1" fontId="6" fillId="2" borderId="38" xfId="0" applyNumberFormat="1" applyFont="1" applyFill="1" applyBorder="1" applyAlignment="1">
      <alignment horizontal="center" vertical="center"/>
    </xf>
    <xf numFmtId="4" fontId="6" fillId="2" borderId="38" xfId="0" applyNumberFormat="1" applyFont="1" applyFill="1" applyBorder="1" applyAlignment="1">
      <alignment horizontal="left" vertical="center" wrapText="1"/>
    </xf>
    <xf numFmtId="3" fontId="6" fillId="2" borderId="32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5" borderId="19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2" borderId="39" xfId="0" applyFont="1" applyFill="1" applyBorder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tabSelected="1" zoomScale="85" zoomScaleNormal="85" workbookViewId="0">
      <selection activeCell="G18" sqref="G18"/>
    </sheetView>
  </sheetViews>
  <sheetFormatPr defaultColWidth="9.140625" defaultRowHeight="15" x14ac:dyDescent="0.25"/>
  <cols>
    <col min="1" max="1" width="5.7109375" style="3" customWidth="1"/>
    <col min="2" max="2" width="7.7109375" style="8" customWidth="1"/>
    <col min="3" max="3" width="20.7109375" style="4" customWidth="1"/>
    <col min="4" max="4" width="66.28515625" style="4" customWidth="1"/>
    <col min="5" max="5" width="9" style="4" customWidth="1"/>
    <col min="6" max="9" width="7.7109375" style="4" customWidth="1"/>
    <col min="10" max="10" width="13.140625" style="4" customWidth="1"/>
    <col min="11" max="11" width="7.7109375" style="4" customWidth="1"/>
    <col min="12" max="13" width="12.7109375" style="24" customWidth="1"/>
    <col min="14" max="14" width="30.140625" style="4" customWidth="1"/>
    <col min="15" max="16384" width="9.140625" style="3"/>
  </cols>
  <sheetData>
    <row r="1" spans="1:14" s="1" customFormat="1" x14ac:dyDescent="0.25">
      <c r="B1" s="5"/>
      <c r="D1" s="5"/>
      <c r="E1" s="5"/>
      <c r="F1" s="5"/>
      <c r="G1" s="5"/>
      <c r="H1" s="5"/>
      <c r="I1" s="5"/>
      <c r="J1" s="2"/>
      <c r="L1" s="3"/>
      <c r="M1" s="3"/>
    </row>
    <row r="2" spans="1:14" s="1" customFormat="1" x14ac:dyDescent="0.25">
      <c r="A2" s="51" t="s">
        <v>61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1" customFormat="1" x14ac:dyDescent="0.25">
      <c r="B3" s="5"/>
      <c r="C3" s="5"/>
      <c r="D3" s="5"/>
      <c r="E3" s="5"/>
      <c r="F3" s="5"/>
      <c r="G3" s="5"/>
      <c r="H3" s="5"/>
      <c r="I3" s="5"/>
      <c r="J3" s="5"/>
      <c r="L3" s="3"/>
      <c r="M3" s="3"/>
    </row>
    <row r="4" spans="1:14" s="1" customFormat="1" ht="15.75" x14ac:dyDescent="0.25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1" customFormat="1" ht="15.75" thickBot="1" x14ac:dyDescent="0.3">
      <c r="B5" s="5"/>
      <c r="D5" s="5"/>
      <c r="E5" s="5"/>
      <c r="F5" s="5"/>
      <c r="G5" s="5"/>
      <c r="H5" s="5"/>
      <c r="I5" s="5"/>
      <c r="J5" s="2"/>
      <c r="L5" s="3"/>
      <c r="M5" s="3"/>
    </row>
    <row r="6" spans="1:14" ht="24.95" customHeight="1" x14ac:dyDescent="0.25">
      <c r="A6" s="53" t="s">
        <v>25</v>
      </c>
      <c r="B6" s="73" t="s">
        <v>8</v>
      </c>
      <c r="C6" s="71" t="s">
        <v>0</v>
      </c>
      <c r="D6" s="62" t="s">
        <v>1</v>
      </c>
      <c r="E6" s="63"/>
      <c r="F6" s="68" t="s">
        <v>2</v>
      </c>
      <c r="G6" s="69"/>
      <c r="H6" s="69"/>
      <c r="I6" s="69"/>
      <c r="J6" s="70"/>
      <c r="K6" s="56" t="s">
        <v>28</v>
      </c>
      <c r="L6" s="57" t="s">
        <v>44</v>
      </c>
      <c r="M6" s="58" t="s">
        <v>45</v>
      </c>
      <c r="N6" s="66" t="s">
        <v>3</v>
      </c>
    </row>
    <row r="7" spans="1:14" ht="30.75" thickBot="1" x14ac:dyDescent="0.3">
      <c r="A7" s="54"/>
      <c r="B7" s="74"/>
      <c r="C7" s="72"/>
      <c r="D7" s="64"/>
      <c r="E7" s="65"/>
      <c r="F7" s="12" t="s">
        <v>4</v>
      </c>
      <c r="G7" s="12" t="s">
        <v>5</v>
      </c>
      <c r="H7" s="12" t="s">
        <v>6</v>
      </c>
      <c r="I7" s="12" t="s">
        <v>7</v>
      </c>
      <c r="J7" s="13" t="s">
        <v>31</v>
      </c>
      <c r="K7" s="55"/>
      <c r="L7" s="75"/>
      <c r="M7" s="76"/>
      <c r="N7" s="67"/>
    </row>
    <row r="8" spans="1:14" ht="32.1" customHeight="1" x14ac:dyDescent="0.25">
      <c r="A8" s="14">
        <v>1</v>
      </c>
      <c r="B8" s="15" t="s">
        <v>9</v>
      </c>
      <c r="C8" s="79" t="s">
        <v>10</v>
      </c>
      <c r="D8" s="45" t="s">
        <v>60</v>
      </c>
      <c r="E8" s="41" t="s">
        <v>32</v>
      </c>
      <c r="F8" s="15">
        <v>5</v>
      </c>
      <c r="G8" s="15">
        <v>5</v>
      </c>
      <c r="H8" s="15">
        <v>5</v>
      </c>
      <c r="I8" s="15">
        <v>3</v>
      </c>
      <c r="J8" s="15"/>
      <c r="K8" s="21">
        <f t="shared" ref="K8:K23" si="0">SUM(F8:J8)</f>
        <v>18</v>
      </c>
      <c r="L8" s="25">
        <f>2.11*1.51</f>
        <v>3.1860999999999997</v>
      </c>
      <c r="M8" s="26">
        <f>L8*K8</f>
        <v>57.349799999999995</v>
      </c>
      <c r="N8" s="82" t="s">
        <v>37</v>
      </c>
    </row>
    <row r="9" spans="1:14" ht="32.1" customHeight="1" x14ac:dyDescent="0.25">
      <c r="A9" s="16">
        <v>2</v>
      </c>
      <c r="B9" s="10" t="s">
        <v>11</v>
      </c>
      <c r="C9" s="80"/>
      <c r="D9" s="46" t="s">
        <v>59</v>
      </c>
      <c r="E9" s="9" t="s">
        <v>33</v>
      </c>
      <c r="F9" s="10">
        <v>3</v>
      </c>
      <c r="G9" s="10">
        <v>3</v>
      </c>
      <c r="H9" s="10">
        <v>3</v>
      </c>
      <c r="I9" s="10">
        <v>2</v>
      </c>
      <c r="J9" s="10"/>
      <c r="K9" s="11">
        <f t="shared" si="0"/>
        <v>11</v>
      </c>
      <c r="L9" s="27">
        <f>2.08*1.17</f>
        <v>2.4335999999999998</v>
      </c>
      <c r="M9" s="28">
        <f t="shared" ref="M9:M23" si="1">L9*K9</f>
        <v>26.769599999999997</v>
      </c>
      <c r="N9" s="83"/>
    </row>
    <row r="10" spans="1:14" ht="32.1" customHeight="1" x14ac:dyDescent="0.25">
      <c r="A10" s="16">
        <v>3</v>
      </c>
      <c r="B10" s="10" t="s">
        <v>12</v>
      </c>
      <c r="C10" s="80"/>
      <c r="D10" s="46" t="s">
        <v>58</v>
      </c>
      <c r="E10" s="42" t="s">
        <v>32</v>
      </c>
      <c r="F10" s="10">
        <v>1</v>
      </c>
      <c r="G10" s="10">
        <v>2</v>
      </c>
      <c r="H10" s="10"/>
      <c r="I10" s="10"/>
      <c r="J10" s="10"/>
      <c r="K10" s="11">
        <f t="shared" si="0"/>
        <v>3</v>
      </c>
      <c r="L10" s="27">
        <f>2.08*1.76</f>
        <v>3.6608000000000001</v>
      </c>
      <c r="M10" s="28">
        <f t="shared" si="1"/>
        <v>10.9824</v>
      </c>
      <c r="N10" s="84"/>
    </row>
    <row r="11" spans="1:14" ht="32.1" customHeight="1" x14ac:dyDescent="0.25">
      <c r="A11" s="16">
        <v>4</v>
      </c>
      <c r="B11" s="10" t="s">
        <v>13</v>
      </c>
      <c r="C11" s="80"/>
      <c r="D11" s="46" t="s">
        <v>63</v>
      </c>
      <c r="E11" s="43" t="s">
        <v>34</v>
      </c>
      <c r="F11" s="10">
        <v>8</v>
      </c>
      <c r="G11" s="10">
        <v>5</v>
      </c>
      <c r="H11" s="10">
        <v>3</v>
      </c>
      <c r="I11" s="10">
        <v>4</v>
      </c>
      <c r="J11" s="10"/>
      <c r="K11" s="11">
        <f t="shared" si="0"/>
        <v>20</v>
      </c>
      <c r="L11" s="27">
        <f>2.08*1.06</f>
        <v>2.2048000000000001</v>
      </c>
      <c r="M11" s="28">
        <f t="shared" si="1"/>
        <v>44.096000000000004</v>
      </c>
      <c r="N11" s="39" t="s">
        <v>38</v>
      </c>
    </row>
    <row r="12" spans="1:14" ht="60" x14ac:dyDescent="0.25">
      <c r="A12" s="16">
        <v>5</v>
      </c>
      <c r="B12" s="10" t="s">
        <v>14</v>
      </c>
      <c r="C12" s="80"/>
      <c r="D12" s="46" t="s">
        <v>57</v>
      </c>
      <c r="E12" s="43" t="s">
        <v>34</v>
      </c>
      <c r="F12" s="10">
        <v>5</v>
      </c>
      <c r="G12" s="10"/>
      <c r="H12" s="10">
        <v>1</v>
      </c>
      <c r="I12" s="10">
        <v>2</v>
      </c>
      <c r="J12" s="10"/>
      <c r="K12" s="11">
        <f t="shared" si="0"/>
        <v>8</v>
      </c>
      <c r="L12" s="27">
        <f>2.08*1.46</f>
        <v>3.0367999999999999</v>
      </c>
      <c r="M12" s="28">
        <f t="shared" si="1"/>
        <v>24.2944</v>
      </c>
      <c r="N12" s="39" t="s">
        <v>37</v>
      </c>
    </row>
    <row r="13" spans="1:14" ht="32.1" customHeight="1" x14ac:dyDescent="0.25">
      <c r="A13" s="16">
        <v>6</v>
      </c>
      <c r="B13" s="10" t="s">
        <v>15</v>
      </c>
      <c r="C13" s="80"/>
      <c r="D13" s="46" t="s">
        <v>56</v>
      </c>
      <c r="E13" s="43" t="s">
        <v>34</v>
      </c>
      <c r="F13" s="10">
        <v>6</v>
      </c>
      <c r="G13" s="10">
        <v>5</v>
      </c>
      <c r="H13" s="10">
        <v>4</v>
      </c>
      <c r="I13" s="10">
        <v>5</v>
      </c>
      <c r="J13" s="10"/>
      <c r="K13" s="11">
        <f t="shared" si="0"/>
        <v>20</v>
      </c>
      <c r="L13" s="27">
        <f>2.08*1.06</f>
        <v>2.2048000000000001</v>
      </c>
      <c r="M13" s="28">
        <f t="shared" si="1"/>
        <v>44.096000000000004</v>
      </c>
      <c r="N13" s="40" t="s">
        <v>38</v>
      </c>
    </row>
    <row r="14" spans="1:14" ht="32.1" customHeight="1" x14ac:dyDescent="0.25">
      <c r="A14" s="16">
        <v>7</v>
      </c>
      <c r="B14" s="10" t="s">
        <v>16</v>
      </c>
      <c r="C14" s="80"/>
      <c r="D14" s="46" t="s">
        <v>55</v>
      </c>
      <c r="E14" s="43" t="s">
        <v>34</v>
      </c>
      <c r="F14" s="10"/>
      <c r="G14" s="10">
        <v>2</v>
      </c>
      <c r="H14" s="10"/>
      <c r="I14" s="10"/>
      <c r="J14" s="10"/>
      <c r="K14" s="11">
        <f t="shared" si="0"/>
        <v>2</v>
      </c>
      <c r="L14" s="27">
        <f>2.18*2.11</f>
        <v>4.5998000000000001</v>
      </c>
      <c r="M14" s="28">
        <f t="shared" si="1"/>
        <v>9.1996000000000002</v>
      </c>
      <c r="N14" s="77" t="s">
        <v>37</v>
      </c>
    </row>
    <row r="15" spans="1:14" ht="32.1" customHeight="1" x14ac:dyDescent="0.25">
      <c r="A15" s="16">
        <v>8</v>
      </c>
      <c r="B15" s="10" t="s">
        <v>17</v>
      </c>
      <c r="C15" s="80"/>
      <c r="D15" s="46" t="s">
        <v>46</v>
      </c>
      <c r="E15" s="43" t="s">
        <v>34</v>
      </c>
      <c r="F15" s="10"/>
      <c r="G15" s="10">
        <v>1</v>
      </c>
      <c r="H15" s="10"/>
      <c r="I15" s="10"/>
      <c r="J15" s="10"/>
      <c r="K15" s="11">
        <f t="shared" si="0"/>
        <v>1</v>
      </c>
      <c r="L15" s="27">
        <f>2.08*1.96</f>
        <v>4.0768000000000004</v>
      </c>
      <c r="M15" s="28">
        <f t="shared" si="1"/>
        <v>4.0768000000000004</v>
      </c>
      <c r="N15" s="77"/>
    </row>
    <row r="16" spans="1:14" ht="32.1" customHeight="1" x14ac:dyDescent="0.25">
      <c r="A16" s="16">
        <v>9</v>
      </c>
      <c r="B16" s="10" t="s">
        <v>18</v>
      </c>
      <c r="C16" s="80"/>
      <c r="D16" s="46" t="s">
        <v>47</v>
      </c>
      <c r="E16" s="43" t="s">
        <v>34</v>
      </c>
      <c r="F16" s="10"/>
      <c r="G16" s="10"/>
      <c r="H16" s="10">
        <v>3</v>
      </c>
      <c r="I16" s="10">
        <v>1</v>
      </c>
      <c r="J16" s="10"/>
      <c r="K16" s="11">
        <f t="shared" si="0"/>
        <v>4</v>
      </c>
      <c r="L16" s="27">
        <f>2.08*1.46</f>
        <v>3.0367999999999999</v>
      </c>
      <c r="M16" s="28">
        <f t="shared" si="1"/>
        <v>12.1472</v>
      </c>
      <c r="N16" s="77"/>
    </row>
    <row r="17" spans="1:15" ht="32.1" customHeight="1" x14ac:dyDescent="0.25">
      <c r="A17" s="16">
        <v>10</v>
      </c>
      <c r="B17" s="10" t="s">
        <v>19</v>
      </c>
      <c r="C17" s="80"/>
      <c r="D17" s="46" t="s">
        <v>48</v>
      </c>
      <c r="E17" s="43" t="s">
        <v>34</v>
      </c>
      <c r="F17" s="10">
        <v>1</v>
      </c>
      <c r="G17" s="10"/>
      <c r="H17" s="10"/>
      <c r="I17" s="10"/>
      <c r="J17" s="10"/>
      <c r="K17" s="11">
        <f t="shared" si="0"/>
        <v>1</v>
      </c>
      <c r="L17" s="27">
        <f>2.08*0.86</f>
        <v>1.7887999999999999</v>
      </c>
      <c r="M17" s="28">
        <f t="shared" si="1"/>
        <v>1.7887999999999999</v>
      </c>
      <c r="N17" s="39" t="s">
        <v>38</v>
      </c>
    </row>
    <row r="18" spans="1:15" ht="32.1" customHeight="1" x14ac:dyDescent="0.25">
      <c r="A18" s="16">
        <v>11</v>
      </c>
      <c r="B18" s="10" t="s">
        <v>20</v>
      </c>
      <c r="C18" s="80"/>
      <c r="D18" s="46" t="s">
        <v>49</v>
      </c>
      <c r="E18" s="19" t="s">
        <v>33</v>
      </c>
      <c r="F18" s="10"/>
      <c r="G18" s="10"/>
      <c r="H18" s="10"/>
      <c r="I18" s="10">
        <v>1</v>
      </c>
      <c r="J18" s="10"/>
      <c r="K18" s="11">
        <f t="shared" si="0"/>
        <v>1</v>
      </c>
      <c r="L18" s="27">
        <f>2.24*1.56</f>
        <v>3.4944000000000006</v>
      </c>
      <c r="M18" s="28">
        <f t="shared" si="1"/>
        <v>3.4944000000000006</v>
      </c>
      <c r="N18" s="77" t="s">
        <v>37</v>
      </c>
    </row>
    <row r="19" spans="1:15" ht="32.1" customHeight="1" x14ac:dyDescent="0.25">
      <c r="A19" s="16">
        <v>12</v>
      </c>
      <c r="B19" s="10" t="s">
        <v>21</v>
      </c>
      <c r="C19" s="80"/>
      <c r="D19" s="46" t="s">
        <v>50</v>
      </c>
      <c r="E19" s="43" t="s">
        <v>34</v>
      </c>
      <c r="F19" s="10"/>
      <c r="G19" s="10"/>
      <c r="H19" s="10"/>
      <c r="I19" s="10"/>
      <c r="J19" s="10">
        <v>1</v>
      </c>
      <c r="K19" s="11">
        <f t="shared" si="0"/>
        <v>1</v>
      </c>
      <c r="L19" s="27">
        <f>2.24*1.56</f>
        <v>3.4944000000000006</v>
      </c>
      <c r="M19" s="28">
        <f t="shared" si="1"/>
        <v>3.4944000000000006</v>
      </c>
      <c r="N19" s="77"/>
    </row>
    <row r="20" spans="1:15" ht="32.1" customHeight="1" x14ac:dyDescent="0.25">
      <c r="A20" s="16">
        <v>13</v>
      </c>
      <c r="B20" s="10" t="s">
        <v>22</v>
      </c>
      <c r="C20" s="80"/>
      <c r="D20" s="46" t="s">
        <v>51</v>
      </c>
      <c r="E20" s="43" t="s">
        <v>34</v>
      </c>
      <c r="F20" s="10"/>
      <c r="G20" s="10"/>
      <c r="H20" s="10"/>
      <c r="I20" s="10"/>
      <c r="J20" s="10">
        <v>1</v>
      </c>
      <c r="K20" s="11">
        <f t="shared" si="0"/>
        <v>1</v>
      </c>
      <c r="L20" s="27">
        <f>2.24*1.56</f>
        <v>3.4944000000000006</v>
      </c>
      <c r="M20" s="28">
        <f t="shared" si="1"/>
        <v>3.4944000000000006</v>
      </c>
      <c r="N20" s="77"/>
    </row>
    <row r="21" spans="1:15" ht="32.1" customHeight="1" x14ac:dyDescent="0.25">
      <c r="A21" s="16">
        <v>14</v>
      </c>
      <c r="B21" s="10" t="s">
        <v>23</v>
      </c>
      <c r="C21" s="80"/>
      <c r="D21" s="46" t="s">
        <v>52</v>
      </c>
      <c r="E21" s="43" t="s">
        <v>34</v>
      </c>
      <c r="F21" s="10"/>
      <c r="G21" s="10"/>
      <c r="H21" s="10"/>
      <c r="I21" s="10">
        <v>1</v>
      </c>
      <c r="J21" s="10">
        <v>2</v>
      </c>
      <c r="K21" s="11">
        <f t="shared" si="0"/>
        <v>3</v>
      </c>
      <c r="L21" s="27">
        <f>1.8*1.06</f>
        <v>1.9080000000000001</v>
      </c>
      <c r="M21" s="28">
        <f t="shared" si="1"/>
        <v>5.7240000000000002</v>
      </c>
      <c r="N21" s="85" t="s">
        <v>38</v>
      </c>
    </row>
    <row r="22" spans="1:15" ht="32.1" customHeight="1" x14ac:dyDescent="0.25">
      <c r="A22" s="16">
        <v>15</v>
      </c>
      <c r="B22" s="10" t="s">
        <v>24</v>
      </c>
      <c r="C22" s="80"/>
      <c r="D22" s="46" t="s">
        <v>53</v>
      </c>
      <c r="E22" s="43" t="s">
        <v>34</v>
      </c>
      <c r="F22" s="10"/>
      <c r="G22" s="10"/>
      <c r="H22" s="10"/>
      <c r="I22" s="10">
        <v>2</v>
      </c>
      <c r="J22" s="10"/>
      <c r="K22" s="11">
        <f t="shared" si="0"/>
        <v>2</v>
      </c>
      <c r="L22" s="27">
        <f>2.08*0.98</f>
        <v>2.0384000000000002</v>
      </c>
      <c r="M22" s="28">
        <f t="shared" si="1"/>
        <v>4.0768000000000004</v>
      </c>
      <c r="N22" s="83"/>
    </row>
    <row r="23" spans="1:15" ht="32.1" customHeight="1" thickBot="1" x14ac:dyDescent="0.3">
      <c r="A23" s="17">
        <v>16</v>
      </c>
      <c r="B23" s="18" t="s">
        <v>30</v>
      </c>
      <c r="C23" s="81"/>
      <c r="D23" s="47" t="s">
        <v>54</v>
      </c>
      <c r="E23" s="44" t="s">
        <v>34</v>
      </c>
      <c r="F23" s="18"/>
      <c r="G23" s="18"/>
      <c r="H23" s="18"/>
      <c r="I23" s="18"/>
      <c r="J23" s="18">
        <v>2</v>
      </c>
      <c r="K23" s="20">
        <f t="shared" si="0"/>
        <v>2</v>
      </c>
      <c r="L23" s="29">
        <f>2.08*0.87</f>
        <v>1.8096000000000001</v>
      </c>
      <c r="M23" s="30">
        <f t="shared" si="1"/>
        <v>3.6192000000000002</v>
      </c>
      <c r="N23" s="86"/>
    </row>
    <row r="24" spans="1:15" s="23" customFormat="1" ht="24.95" customHeight="1" thickBot="1" x14ac:dyDescent="0.25">
      <c r="A24" s="48" t="s">
        <v>43</v>
      </c>
      <c r="B24" s="49"/>
      <c r="C24" s="49"/>
      <c r="D24" s="49"/>
      <c r="E24" s="50"/>
      <c r="F24" s="33"/>
      <c r="G24" s="33"/>
      <c r="H24" s="34"/>
      <c r="I24" s="35"/>
      <c r="J24" s="36"/>
      <c r="K24" s="37">
        <f>SUM(K8:K23)</f>
        <v>98</v>
      </c>
      <c r="L24" s="31"/>
      <c r="M24" s="32">
        <f>SUM(M8:M23)</f>
        <v>258.7038</v>
      </c>
      <c r="N24" s="38"/>
      <c r="O24" s="22"/>
    </row>
    <row r="25" spans="1:15" s="1" customFormat="1" x14ac:dyDescent="0.25">
      <c r="A25" s="7" t="s">
        <v>26</v>
      </c>
      <c r="B25" s="5"/>
      <c r="C25" s="2"/>
      <c r="D25" s="2"/>
      <c r="E25" s="5"/>
      <c r="F25" s="5"/>
      <c r="G25" s="5"/>
      <c r="H25" s="2"/>
      <c r="L25" s="24"/>
      <c r="M25" s="24"/>
    </row>
    <row r="26" spans="1:15" s="6" customFormat="1" ht="20.100000000000001" customHeight="1" x14ac:dyDescent="0.25">
      <c r="A26" s="60" t="s">
        <v>27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5" s="6" customFormat="1" ht="20.100000000000001" customHeight="1" x14ac:dyDescent="0.25">
      <c r="A27" s="60" t="s">
        <v>36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5" s="6" customFormat="1" ht="20.100000000000001" customHeight="1" x14ac:dyDescent="0.25">
      <c r="A28" s="60" t="s">
        <v>39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5" s="6" customFormat="1" ht="34.5" customHeight="1" x14ac:dyDescent="0.25">
      <c r="A29" s="61" t="s">
        <v>40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1:15" s="6" customFormat="1" ht="33.75" customHeight="1" x14ac:dyDescent="0.25">
      <c r="A30" s="59" t="s">
        <v>41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5" s="6" customFormat="1" ht="20.100000000000001" customHeight="1" x14ac:dyDescent="0.25">
      <c r="A31" s="61" t="s">
        <v>42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1:15" s="6" customFormat="1" ht="20.100000000000001" customHeight="1" x14ac:dyDescent="0.25">
      <c r="A32" s="78" t="s">
        <v>29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s="6" customFormat="1" ht="20.100000000000001" customHeight="1" x14ac:dyDescent="0.25">
      <c r="A33" s="78" t="s">
        <v>62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</sheetData>
  <mergeCells count="25">
    <mergeCell ref="N14:N16"/>
    <mergeCell ref="A26:N26"/>
    <mergeCell ref="A30:N30"/>
    <mergeCell ref="A32:N32"/>
    <mergeCell ref="A33:N33"/>
    <mergeCell ref="A27:N27"/>
    <mergeCell ref="A28:N28"/>
    <mergeCell ref="A31:N31"/>
    <mergeCell ref="A29:N29"/>
    <mergeCell ref="A24:E24"/>
    <mergeCell ref="C8:C23"/>
    <mergeCell ref="N8:N10"/>
    <mergeCell ref="N21:N23"/>
    <mergeCell ref="N18:N20"/>
    <mergeCell ref="D6:E7"/>
    <mergeCell ref="A2:N2"/>
    <mergeCell ref="A4:N4"/>
    <mergeCell ref="A6:A7"/>
    <mergeCell ref="N6:N7"/>
    <mergeCell ref="K6:K7"/>
    <mergeCell ref="F6:J6"/>
    <mergeCell ref="C6:C7"/>
    <mergeCell ref="B6:B7"/>
    <mergeCell ref="L6:L7"/>
    <mergeCell ref="M6:M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СПОРТИВНАЯ пож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Храмова Надежда Валерьевна</dc:creator>
  <cp:lastModifiedBy>Храмова Надежда Валерьевна</cp:lastModifiedBy>
  <cp:lastPrinted>2026-06-02T11:06:48Z</cp:lastPrinted>
  <dcterms:created xsi:type="dcterms:W3CDTF">2026-04-23T08:22:02Z</dcterms:created>
  <dcterms:modified xsi:type="dcterms:W3CDTF">2026-06-09T06:56:09Z</dcterms:modified>
</cp:coreProperties>
</file>